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wmf" ContentType="image/x-wmf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6840" yWindow="3255" windowWidth="13830" windowHeight="7170" firstSheet="1" activeTab="7"/>
  </bookViews>
  <sheets>
    <sheet name="List stavby" sheetId="1" r:id="rId1"/>
    <sheet name="Projektový tým" sheetId="13" r:id="rId2"/>
    <sheet name="Rozpiska_celé stavby" sheetId="16" r:id="rId3"/>
    <sheet name="Rozpiska_základní" sheetId="6" r:id="rId4"/>
    <sheet name="Rozpiska_vložené přílohy" sheetId="21" state="hidden" r:id="rId5"/>
    <sheet name="Objektová skladba" sheetId="22" state="hidden" r:id="rId6"/>
    <sheet name="Seznam dokumentace stavby" sheetId="8" state="hidden" r:id="rId7"/>
    <sheet name="Seznam SO_XX-XX-XX" sheetId="17" r:id="rId8"/>
    <sheet name="Seznam podobjektů" sheetId="20" state="hidden" r:id="rId9"/>
    <sheet name="Seznam SO_XX-XX-XX_04" sheetId="19" state="hidden" r:id="rId10"/>
    <sheet name="Seznam SK_XX-XX-XX" sheetId="18" state="hidden" r:id="rId11"/>
    <sheet name="Dokumentace dle 499_2006" sheetId="10" state="hidden" r:id="rId12"/>
  </sheets>
  <definedNames>
    <definedName name="_xlnm._FilterDatabase" localSheetId="3" hidden="1">Rozpiska_základní!$AU$2:$AU$80</definedName>
    <definedName name="_Hlk514684084" localSheetId="11">'Dokumentace dle 499_2006'!$A$44</definedName>
    <definedName name="_Hlk514758472" localSheetId="11">'Dokumentace dle 499_2006'!$A$57</definedName>
    <definedName name="_Hlk514826614" localSheetId="11">'Dokumentace dle 499_2006'!$A$2</definedName>
    <definedName name="_Hlk5216194" localSheetId="11">'Dokumentace dle 499_2006'!$A$12</definedName>
    <definedName name="castiD">Rozpiska_základní!$AU$104:$AU$198</definedName>
    <definedName name="castiDJmena">Rozpiska_základní!$AU$104:$AV$197</definedName>
    <definedName name="castiJmena">Rozpiska_základní!$AU$82:$AV$101</definedName>
    <definedName name="castiSouhrn">Rozpiska_základní!$AU$82:$AU$101</definedName>
    <definedName name="_xlnm.Extract" localSheetId="3">Rozpiska_základní!$AZ$2:$AZ$79</definedName>
    <definedName name="_xlnm.Criteria" localSheetId="3">Rozpiska_základní!$AU$2:$AU$80</definedName>
    <definedName name="nazvyPriloh">'Seznam SO_XX-XX-XX'!$C$12:$C$62</definedName>
    <definedName name="_xlnm.Print_Area" localSheetId="0">'List stavby'!$A$1:$B$17</definedName>
    <definedName name="_xlnm.Print_Area" localSheetId="5">'Objektová skladba'!$A$1:$D$79</definedName>
    <definedName name="_xlnm.Print_Area" localSheetId="2">'Rozpiska_celé stavby'!$A$1:$AQ$49</definedName>
    <definedName name="_xlnm.Print_Area" localSheetId="4">'Rozpiska_vložené přílohy'!$A$1:$AQ$15</definedName>
    <definedName name="_xlnm.Print_Area" localSheetId="3">Rozpiska_základní!$A$1:$AQ$56</definedName>
    <definedName name="_xlnm.Print_Area" localSheetId="7">'Seznam SO_XX-XX-XX'!$A$1:$O$40</definedName>
    <definedName name="poradCislaPriloh">Rozpiska_základní!$AZ$1:$AZ$50</definedName>
    <definedName name="tymSpecialistu">'Projektový tým'!$A$5:$E$100</definedName>
  </definedNames>
  <calcPr calcId="125725"/>
</workbook>
</file>

<file path=xl/calcChain.xml><?xml version="1.0" encoding="utf-8"?>
<calcChain xmlns="http://schemas.openxmlformats.org/spreadsheetml/2006/main">
  <c r="Z51" i="6"/>
  <c r="AG49"/>
  <c r="A16" i="17"/>
  <c r="A17" s="1"/>
  <c r="A18" s="1"/>
  <c r="A15"/>
  <c r="AO49" i="6"/>
  <c r="Z50"/>
  <c r="K46"/>
  <c r="AG47"/>
  <c r="K44"/>
  <c r="AG45"/>
  <c r="AG40" s="1"/>
  <c r="AA46" i="16"/>
  <c r="AL21" i="6"/>
  <c r="H2" i="13"/>
  <c r="A53" i="6"/>
  <c r="K46" i="16"/>
  <c r="L38"/>
  <c r="AG10" i="21"/>
  <c r="AG51" i="6"/>
  <c r="AG43" i="16"/>
  <c r="AK14" i="21"/>
  <c r="AI14"/>
  <c r="AM14"/>
  <c r="AL14"/>
  <c r="AG14" l="1"/>
  <c r="AF14"/>
  <c r="AF55" i="6"/>
  <c r="AG55"/>
  <c r="W55"/>
  <c r="AD55"/>
  <c r="AC55"/>
  <c r="AB55"/>
  <c r="AA55"/>
  <c r="Z55"/>
  <c r="Y55"/>
  <c r="X55"/>
  <c r="U55"/>
  <c r="Q55"/>
  <c r="T55"/>
  <c r="S55"/>
  <c r="R55"/>
  <c r="AA40" i="16" l="1"/>
  <c r="AG12" i="21" l="1"/>
  <c r="AG53" i="6"/>
  <c r="O14" i="21" l="1"/>
  <c r="M14"/>
  <c r="L14"/>
  <c r="N14"/>
  <c r="K42" i="16"/>
  <c r="K40" l="1"/>
  <c r="AG45"/>
  <c r="O48"/>
  <c r="AM40"/>
  <c r="J48" s="1"/>
  <c r="AM42" i="6"/>
  <c r="L48" i="16" l="1"/>
  <c r="D48"/>
  <c r="H48"/>
  <c r="A48"/>
  <c r="E48"/>
  <c r="I48"/>
  <c r="M48"/>
  <c r="C48"/>
  <c r="G48"/>
  <c r="B48"/>
  <c r="F48"/>
  <c r="N48"/>
  <c r="AM55" i="6"/>
  <c r="AL55"/>
  <c r="AK55"/>
  <c r="AI55"/>
  <c r="C14" i="21" l="1"/>
  <c r="B14"/>
  <c r="J14"/>
  <c r="I14"/>
  <c r="H14"/>
  <c r="G14"/>
  <c r="F14"/>
  <c r="E14"/>
  <c r="D14"/>
  <c r="A14"/>
  <c r="AQ14"/>
  <c r="AP14"/>
  <c r="AO14"/>
  <c r="AD14"/>
  <c r="AC14"/>
  <c r="AB14"/>
  <c r="AA14"/>
  <c r="Z14"/>
  <c r="Y14"/>
  <c r="X14"/>
  <c r="W14"/>
  <c r="U14"/>
  <c r="T14"/>
  <c r="S14"/>
  <c r="R14"/>
  <c r="Q14"/>
  <c r="K40" i="6"/>
  <c r="J55"/>
  <c r="D55" l="1"/>
  <c r="H55"/>
  <c r="C55"/>
  <c r="A55"/>
  <c r="E55"/>
  <c r="I55"/>
  <c r="G55"/>
  <c r="B55"/>
  <c r="F55"/>
  <c r="C2" i="13"/>
  <c r="D9" i="20" l="1"/>
  <c r="D8"/>
  <c r="D7"/>
  <c r="D5"/>
  <c r="D9" i="19" l="1"/>
  <c r="D8"/>
  <c r="D7"/>
  <c r="D5"/>
  <c r="D10" i="18"/>
  <c r="D9"/>
  <c r="D8"/>
  <c r="D6"/>
  <c r="C6" i="8" l="1"/>
  <c r="C5"/>
  <c r="C4"/>
  <c r="AI48" i="16"/>
  <c r="AQ48" l="1"/>
  <c r="AP48"/>
  <c r="AO48"/>
  <c r="L39"/>
  <c r="K37"/>
  <c r="K36"/>
  <c r="K34"/>
  <c r="K33"/>
  <c r="K32"/>
  <c r="K31"/>
  <c r="L35" i="6"/>
  <c r="L34"/>
  <c r="K33"/>
  <c r="K32"/>
  <c r="C2" i="8" l="1"/>
  <c r="K30" i="6" l="1"/>
  <c r="K29"/>
  <c r="K28"/>
  <c r="K27"/>
  <c r="AL43"/>
  <c r="O55"/>
  <c r="K42"/>
  <c r="AQ55"/>
  <c r="AP55"/>
  <c r="AO55"/>
  <c r="L55" l="1"/>
  <c r="M55"/>
  <c r="N55"/>
</calcChain>
</file>

<file path=xl/comments1.xml><?xml version="1.0" encoding="utf-8"?>
<comments xmlns="http://schemas.openxmlformats.org/spreadsheetml/2006/main">
  <authors>
    <author>Libosvár Petr Ing.</author>
  </authors>
  <commentList>
    <comment ref="AA46" authorId="0">
      <text>
        <r>
          <rPr>
            <b/>
            <sz val="9"/>
            <color indexed="81"/>
            <rFont val="Tahoma"/>
            <family val="2"/>
            <charset val="238"/>
          </rPr>
          <t>Libosvár Petr Ing.:</t>
        </r>
        <r>
          <rPr>
            <sz val="9"/>
            <color indexed="81"/>
            <rFont val="Tahoma"/>
            <family val="2"/>
            <charset val="238"/>
          </rPr>
          <t xml:space="preserve">
když je víc KÚ, dát od do</t>
        </r>
      </text>
    </comment>
  </commentList>
</comments>
</file>

<file path=xl/sharedStrings.xml><?xml version="1.0" encoding="utf-8"?>
<sst xmlns="http://schemas.openxmlformats.org/spreadsheetml/2006/main" count="2451" uniqueCount="899">
  <si>
    <t>X</t>
  </si>
  <si>
    <t>_</t>
  </si>
  <si>
    <t>Název stavby/akce:</t>
  </si>
  <si>
    <t>Název přílohy:</t>
  </si>
  <si>
    <t>Název dílčí části přílohy:</t>
  </si>
  <si>
    <t>Adresa:</t>
  </si>
  <si>
    <t>Zhotovitel stavby:</t>
  </si>
  <si>
    <t>Stavebník/investor:</t>
  </si>
  <si>
    <t>Zástupce investora:</t>
  </si>
  <si>
    <t>Paré:</t>
  </si>
  <si>
    <t>Datum zpracování:</t>
  </si>
  <si>
    <t>Stupeň dokumentace:</t>
  </si>
  <si>
    <t>Formáty:</t>
  </si>
  <si>
    <t>Měřítko:</t>
  </si>
  <si>
    <t>Zpracovatel přílohy:</t>
  </si>
  <si>
    <t>Odpovědný projektant:</t>
  </si>
  <si>
    <t>Specialista:</t>
  </si>
  <si>
    <t>Datum:</t>
  </si>
  <si>
    <t>Podpis:</t>
  </si>
  <si>
    <t>Logo:</t>
  </si>
  <si>
    <t xml:space="preserve">T: </t>
  </si>
  <si>
    <t>E:</t>
  </si>
  <si>
    <t>Kontakt:</t>
  </si>
  <si>
    <t>Kraj:</t>
  </si>
  <si>
    <t>Katastrální uzemí:</t>
  </si>
  <si>
    <t>TUDU:</t>
  </si>
  <si>
    <t>volitelné</t>
  </si>
  <si>
    <t>Označení části:</t>
  </si>
  <si>
    <t>Číslo přílohy:</t>
  </si>
  <si>
    <t>Revize:</t>
  </si>
  <si>
    <t>Popis:</t>
  </si>
  <si>
    <t>Dlážděná 1003/7, 110 00 Praha 1</t>
  </si>
  <si>
    <t>0101 B1</t>
  </si>
  <si>
    <t>D.2.1.1</t>
  </si>
  <si>
    <t>-</t>
  </si>
  <si>
    <t>02</t>
  </si>
  <si>
    <t>01</t>
  </si>
  <si>
    <t>Stavební část</t>
  </si>
  <si>
    <t>D.1</t>
  </si>
  <si>
    <t>C.3</t>
  </si>
  <si>
    <t>C.2</t>
  </si>
  <si>
    <t>Sitační výkresy širších vztahů</t>
  </si>
  <si>
    <t>C.1</t>
  </si>
  <si>
    <t>Situační výkresy</t>
  </si>
  <si>
    <t>C</t>
  </si>
  <si>
    <t>Souhrnná technická zpráva</t>
  </si>
  <si>
    <t>B.1</t>
  </si>
  <si>
    <t>B</t>
  </si>
  <si>
    <t>Průvodní zrpáva</t>
  </si>
  <si>
    <t>A</t>
  </si>
  <si>
    <t>Název objektu</t>
  </si>
  <si>
    <t>Část</t>
  </si>
  <si>
    <t>Rok</t>
  </si>
  <si>
    <t>Měsíc</t>
  </si>
  <si>
    <t>Stupeň:</t>
  </si>
  <si>
    <t>03</t>
  </si>
  <si>
    <t>Den</t>
  </si>
  <si>
    <t>Název stavby:</t>
  </si>
  <si>
    <t>Seznam příloh</t>
  </si>
  <si>
    <t>Část:</t>
  </si>
  <si>
    <t>Název přílohy</t>
  </si>
  <si>
    <t>Technická zpráva</t>
  </si>
  <si>
    <t>201</t>
  </si>
  <si>
    <t>202</t>
  </si>
  <si>
    <t>301</t>
  </si>
  <si>
    <t>302</t>
  </si>
  <si>
    <t>401</t>
  </si>
  <si>
    <t>402</t>
  </si>
  <si>
    <t>501</t>
  </si>
  <si>
    <t>Výkaz výměr</t>
  </si>
  <si>
    <t>601</t>
  </si>
  <si>
    <t>19</t>
  </si>
  <si>
    <t>00</t>
  </si>
  <si>
    <t>15</t>
  </si>
  <si>
    <t>D.2</t>
  </si>
  <si>
    <t>D.2.1</t>
  </si>
  <si>
    <t>Číslo objektu:</t>
  </si>
  <si>
    <t>Podobjekt:</t>
  </si>
  <si>
    <t>Název části:</t>
  </si>
  <si>
    <t>100</t>
  </si>
  <si>
    <t>Zakázka:</t>
  </si>
  <si>
    <t>Příloha:</t>
  </si>
  <si>
    <t>Objekt:</t>
  </si>
  <si>
    <t>D.1.1</t>
  </si>
  <si>
    <t>Zabezpečovací zařízení</t>
  </si>
  <si>
    <t xml:space="preserve">D.1.1.1 </t>
  </si>
  <si>
    <t xml:space="preserve">Staniční zabezpečovací zařízení (SZZ) </t>
  </si>
  <si>
    <t xml:space="preserve">D.1.1.2 </t>
  </si>
  <si>
    <t xml:space="preserve">Traťové zabezpečovací zařízení (TZZ) </t>
  </si>
  <si>
    <t xml:space="preserve">D.1.1.3 </t>
  </si>
  <si>
    <t>Přejezdové zabezpečovací zařízení (PZZ)</t>
  </si>
  <si>
    <t xml:space="preserve">D.1.1.4 </t>
  </si>
  <si>
    <t>Spádovištní zabezpečovací zařízení (SPZZ)</t>
  </si>
  <si>
    <t xml:space="preserve">D.1.1.5 </t>
  </si>
  <si>
    <t xml:space="preserve">Dálkové ovládání zabezpečovacího zařízení (DOZ) </t>
  </si>
  <si>
    <t xml:space="preserve">D.1.1.6 </t>
  </si>
  <si>
    <t>Indikátory horkoběžnosti a indikátory plochých kol</t>
  </si>
  <si>
    <t xml:space="preserve">D.1.1.7 </t>
  </si>
  <si>
    <t xml:space="preserve">Evropský vlakový zabezpečovací systém (ETCS) </t>
  </si>
  <si>
    <t>D.1.2</t>
  </si>
  <si>
    <t>Sdělovací zařízení</t>
  </si>
  <si>
    <t xml:space="preserve">D.1.2.1 </t>
  </si>
  <si>
    <t>Místní kabelizace</t>
  </si>
  <si>
    <t>Rozhlasové zařízení</t>
  </si>
  <si>
    <t>Integrovaná telekomunikační zařízení</t>
  </si>
  <si>
    <t xml:space="preserve">D.1.2.4 </t>
  </si>
  <si>
    <t>Elektrická požární a zabezpečovací signalizace</t>
  </si>
  <si>
    <t>Dálková, optická, závěsná  kabelizace (DK, DOK, ZOK)</t>
  </si>
  <si>
    <t>D.1.2.6</t>
  </si>
  <si>
    <t>Informační systém pro cestující</t>
  </si>
  <si>
    <t>D.1.2.7</t>
  </si>
  <si>
    <t>Jiné sdělovací zařízení</t>
  </si>
  <si>
    <t>D.1.3</t>
  </si>
  <si>
    <t>Silnoproudá technologie včetně DŘT</t>
  </si>
  <si>
    <t xml:space="preserve">Dispečerská řídící technika, </t>
  </si>
  <si>
    <t>Technologie rozvoden  VVN a VN</t>
  </si>
  <si>
    <t xml:space="preserve">Silnoproudá technologie trakčních napájecích stanic  </t>
  </si>
  <si>
    <t xml:space="preserve">Silnoproudá technologie trakčních spínacích stanic, </t>
  </si>
  <si>
    <t xml:space="preserve">Provozní rozvod silnoproudu, </t>
  </si>
  <si>
    <t>Napájení zabezpečovacích a sdělovacích zařízení</t>
  </si>
  <si>
    <t>D.1.3.9</t>
  </si>
  <si>
    <t>Elektrické předtápěcí zařízení (EPZ)</t>
  </si>
  <si>
    <t>D.1.4</t>
  </si>
  <si>
    <t>Ostatní technologická zařízení</t>
  </si>
  <si>
    <t>Osobní výtahy, schodišťové výtahy, eskalátory</t>
  </si>
  <si>
    <t>Kolejové brzdy</t>
  </si>
  <si>
    <t>D.2.1.2</t>
  </si>
  <si>
    <t>D.2.1.3</t>
  </si>
  <si>
    <t>D.2.1.4</t>
  </si>
  <si>
    <t>D.2.1.5</t>
  </si>
  <si>
    <t>D.2.1.6</t>
  </si>
  <si>
    <t>D.2.1.7</t>
  </si>
  <si>
    <t>D.2.1.8</t>
  </si>
  <si>
    <t>D.2.1.9</t>
  </si>
  <si>
    <t>D.2.1.10</t>
  </si>
  <si>
    <t>D.2.2</t>
  </si>
  <si>
    <t>Pozemní stavební objekty</t>
  </si>
  <si>
    <t>D.2.3</t>
  </si>
  <si>
    <t xml:space="preserve">Trakční a energetická zařízení </t>
  </si>
  <si>
    <t>D.2.4</t>
  </si>
  <si>
    <t>Ostatní stavební objekty</t>
  </si>
  <si>
    <t xml:space="preserve">Technologická část </t>
  </si>
  <si>
    <t>D.1.2.10</t>
  </si>
  <si>
    <t>DOZ a další nadstavbové systémy (DDTS ŽDC, …)</t>
  </si>
  <si>
    <t>Přenosový systém</t>
  </si>
  <si>
    <t>D.1.2.8</t>
  </si>
  <si>
    <t>D.1.2.9</t>
  </si>
  <si>
    <t>Rádiové systémy</t>
  </si>
  <si>
    <t>D.1.2.2</t>
  </si>
  <si>
    <t>D.1.2.3</t>
  </si>
  <si>
    <t>D.1.2.5</t>
  </si>
  <si>
    <t>D.1.3.1</t>
  </si>
  <si>
    <t>D.1.3.2</t>
  </si>
  <si>
    <t>D.1.3.3</t>
  </si>
  <si>
    <t>D.1.3.4</t>
  </si>
  <si>
    <t>D.1.3.5</t>
  </si>
  <si>
    <t>D.1.3.6</t>
  </si>
  <si>
    <t>D.1.3.7</t>
  </si>
  <si>
    <t>D.1.3.8</t>
  </si>
  <si>
    <t>D.1.4.1</t>
  </si>
  <si>
    <t>D.1.4.2</t>
  </si>
  <si>
    <t>Měření a regulace, automatický systém řízení, elektrická požární signalizace</t>
  </si>
  <si>
    <t>D.1.4.3</t>
  </si>
  <si>
    <t>D.1.4.4</t>
  </si>
  <si>
    <t>D.2.2.1</t>
  </si>
  <si>
    <t>D.2.2.2</t>
  </si>
  <si>
    <t>D.2.2.3</t>
  </si>
  <si>
    <t>D.2.2.4</t>
  </si>
  <si>
    <t>D.2.2.5</t>
  </si>
  <si>
    <t>D.2.2.6</t>
  </si>
  <si>
    <t>D.2.3.1</t>
  </si>
  <si>
    <t>D.2.3.2</t>
  </si>
  <si>
    <t>D.2.3.3</t>
  </si>
  <si>
    <t>D.2.3.4</t>
  </si>
  <si>
    <t>D.2.3.5</t>
  </si>
  <si>
    <t>D.2.3.6</t>
  </si>
  <si>
    <t>D.2.3.7</t>
  </si>
  <si>
    <t>D.2.3.8</t>
  </si>
  <si>
    <t>D.2.3.9</t>
  </si>
  <si>
    <t>D.2.4.1</t>
  </si>
  <si>
    <t>D.2.4.2</t>
  </si>
  <si>
    <t>D.2.4.3</t>
  </si>
  <si>
    <t xml:space="preserve">Technologie transformačních stanic VN a NN, </t>
  </si>
  <si>
    <t xml:space="preserve">Silnoproudá technologie elektrických stanic, </t>
  </si>
  <si>
    <t>Inženýrské objekty</t>
  </si>
  <si>
    <t xml:space="preserve">Kolejový svršek a spodek </t>
  </si>
  <si>
    <t>Nástupiště</t>
  </si>
  <si>
    <t>Přejezdy a přechody</t>
  </si>
  <si>
    <t>Mosty, propustky a zdi</t>
  </si>
  <si>
    <t>Ostatní inženýrské objekty</t>
  </si>
  <si>
    <t>Potrubní vedení (voda, plyn, kanalizace)</t>
  </si>
  <si>
    <t>Tunely</t>
  </si>
  <si>
    <t>Pozemní komunikace</t>
  </si>
  <si>
    <t>Kabelovody, kolektory</t>
  </si>
  <si>
    <t>Protihlukové objekty</t>
  </si>
  <si>
    <t xml:space="preserve">Pozemní objekty budov </t>
  </si>
  <si>
    <t>Zastřešení nástupišť, přístřešky na nástupištích</t>
  </si>
  <si>
    <t>Individuální protihluková opatření</t>
  </si>
  <si>
    <t>Orientační systém</t>
  </si>
  <si>
    <t>Demolice</t>
  </si>
  <si>
    <t>Drobná architektura a oplocení</t>
  </si>
  <si>
    <t>Trakční vedení</t>
  </si>
  <si>
    <t>Spínací stanice - stavební část</t>
  </si>
  <si>
    <t>Napájecí stanice (měnírna, trakční transformovna) - stavební část</t>
  </si>
  <si>
    <t>Ohřev výhybek (elektrický, plynový)</t>
  </si>
  <si>
    <t>Elektrické předtápěcí zařízení</t>
  </si>
  <si>
    <t>Ukolejnění kovových konstrukcí</t>
  </si>
  <si>
    <t>Vnější uzemnění</t>
  </si>
  <si>
    <t>Ostatní kabelizace</t>
  </si>
  <si>
    <t>Příprava území a kácení</t>
  </si>
  <si>
    <t>Náhradní výsadba</t>
  </si>
  <si>
    <t>Zabezpečení veřejných zájmů</t>
  </si>
  <si>
    <t>Číslo</t>
  </si>
  <si>
    <t>Název</t>
  </si>
  <si>
    <t>Prostor pro další informace</t>
  </si>
  <si>
    <t>200</t>
  </si>
  <si>
    <t>701</t>
  </si>
  <si>
    <t>502</t>
  </si>
  <si>
    <t>10</t>
  </si>
  <si>
    <t>30</t>
  </si>
  <si>
    <t>Rozvody VN, NN, osvětlení 
a dálkové ovládání odpojovačů</t>
  </si>
  <si>
    <t>Definitivní odevzdání dokumentace</t>
  </si>
  <si>
    <t>Kontroloval:</t>
  </si>
  <si>
    <t>Ing. Chytrý</t>
  </si>
  <si>
    <t>000</t>
  </si>
  <si>
    <t>001</t>
  </si>
  <si>
    <t>002</t>
  </si>
  <si>
    <t>Kontaktní osoba ve věcet technických (HIS):</t>
  </si>
  <si>
    <t>Specialista</t>
  </si>
  <si>
    <t>Odpovědný projektant</t>
  </si>
  <si>
    <t>Seznam dokumetace stavby</t>
  </si>
  <si>
    <t>Technologická část</t>
  </si>
  <si>
    <t>004</t>
  </si>
  <si>
    <t>volitelné pole pro vizualizaci</t>
  </si>
  <si>
    <t>Číslo objektu/komplexu:</t>
  </si>
  <si>
    <t>oprávnění</t>
  </si>
  <si>
    <t>obor - specializace</t>
  </si>
  <si>
    <t>min. dosažené vzdělání</t>
  </si>
  <si>
    <t>oprávnění vydává</t>
  </si>
  <si>
    <t>bez oprávnění</t>
  </si>
  <si>
    <t>všeobecné obory pro které se speciální oprávnění nevydává</t>
  </si>
  <si>
    <t>autorizovaný inženýr - a)</t>
  </si>
  <si>
    <t>pozemní stavby</t>
  </si>
  <si>
    <t>vysokoškolské</t>
  </si>
  <si>
    <t>ČKAIT</t>
  </si>
  <si>
    <t>autorizovaný inženýr - b)</t>
  </si>
  <si>
    <t>dopravní stavby,</t>
  </si>
  <si>
    <t>autorizovaný inženýr - c)</t>
  </si>
  <si>
    <t>stavby vodního hospodářství a krajinného inženýrství</t>
  </si>
  <si>
    <t>autorizovaný inženýr - d)</t>
  </si>
  <si>
    <t>mosty a inženýrské konstrukce</t>
  </si>
  <si>
    <t>autorizovaný inženýr - e)</t>
  </si>
  <si>
    <t>technologická zařízení staveb</t>
  </si>
  <si>
    <t>autorizovaný inženýr - f1)</t>
  </si>
  <si>
    <t>technika prostředí staveb, specializace technická zařízení</t>
  </si>
  <si>
    <t>autorizovaný inženýr - f2)</t>
  </si>
  <si>
    <t>technika prostředí staveb, specializace elektrotechnická zařízení</t>
  </si>
  <si>
    <t>autorizovaný inženýr - g)</t>
  </si>
  <si>
    <t>statika a dynamika staveb</t>
  </si>
  <si>
    <t>autorizovaný inženýr - h)</t>
  </si>
  <si>
    <t>městské inženýrství</t>
  </si>
  <si>
    <t>autorizovaný inženýr - i)</t>
  </si>
  <si>
    <t>geotechnika</t>
  </si>
  <si>
    <t>autorizovaný inženýr - j)</t>
  </si>
  <si>
    <t>požární bezpečnost staveb</t>
  </si>
  <si>
    <t>autorizovaný inženýr - k)</t>
  </si>
  <si>
    <t>stavby pro plnění funkce lesa</t>
  </si>
  <si>
    <t>autorizace v oboru - l)</t>
  </si>
  <si>
    <t>zkoušení a diagnostika staveb</t>
  </si>
  <si>
    <t>autorizace v oboru - m)</t>
  </si>
  <si>
    <t>energetické auditorství</t>
  </si>
  <si>
    <t>autorizovný technik - a)</t>
  </si>
  <si>
    <t>středoškolské</t>
  </si>
  <si>
    <t>autorizovný technik - b)</t>
  </si>
  <si>
    <t>dopravní stavby</t>
  </si>
  <si>
    <t>autorizovný technik - b1)</t>
  </si>
  <si>
    <t>dopravní stavby, specializace kolejová doprava</t>
  </si>
  <si>
    <t>autorizovný technik - b2)</t>
  </si>
  <si>
    <t>dopravní stavby, specializace nekolejová doprava</t>
  </si>
  <si>
    <t>autorizovný technik - c)</t>
  </si>
  <si>
    <t>autorizovný technik - c1)</t>
  </si>
  <si>
    <t>stavby vodního hospodářství a krajinného inženýrství, specializace stavby hydrotechnické</t>
  </si>
  <si>
    <t>autorizovný technik - c2)</t>
  </si>
  <si>
    <t>stavby vodního hospodářství a krajinného inženýrství, specializace stavby zdravotnětechnické</t>
  </si>
  <si>
    <t>autorizovný technik - c3)</t>
  </si>
  <si>
    <t>stavby vodního hospodářství a krajinného inženýrství, specializace stavby meliorační a sanační</t>
  </si>
  <si>
    <t>autorizovný technik - d)</t>
  </si>
  <si>
    <t>autorizovný technik - e)</t>
  </si>
  <si>
    <t>autorizovný technik - f3)</t>
  </si>
  <si>
    <t>technika prostředí staveb, specializace vytápění a vzduchotechnika</t>
  </si>
  <si>
    <t>autorizovný technik - f4)</t>
  </si>
  <si>
    <t>technika prostředí staveb, specializace zdravotní technika</t>
  </si>
  <si>
    <t>autorizovný technik - f5)</t>
  </si>
  <si>
    <t>technika prostředí staveb, elektrotechnická zařízení</t>
  </si>
  <si>
    <t>autorizovný technik - 1)</t>
  </si>
  <si>
    <t>autorizovný technik - j)</t>
  </si>
  <si>
    <t>autorizovný technik - m)</t>
  </si>
  <si>
    <t>autorizovaný architekt - A.1)</t>
  </si>
  <si>
    <t>ČKA</t>
  </si>
  <si>
    <t>autorizovaný architekt - A.2)</t>
  </si>
  <si>
    <t>územní plánování - (autorizovaný urbanista)</t>
  </si>
  <si>
    <t>autorizovaný architekt - A.3)</t>
  </si>
  <si>
    <t>krajinářská architektura - (autorizovaný krajinářský architek)</t>
  </si>
  <si>
    <t>úředně oprávněný zeměměřický inženýr</t>
  </si>
  <si>
    <t>a) ověření geometrického plánu</t>
  </si>
  <si>
    <t>zákon č. 200/1994 sb. §13</t>
  </si>
  <si>
    <t>ÚOZI</t>
  </si>
  <si>
    <t xml:space="preserve">b) ověření dokumentace o zřízení, obnovení nebo přemístění bodu </t>
  </si>
  <si>
    <t>c) ověření geodetického podkladu pro výstavbu</t>
  </si>
  <si>
    <t>d) ověření dokum. o zřízení, obnovení nebo přemístění bodu - obrana státu</t>
  </si>
  <si>
    <t>koordinátor BOZP v přípravě</t>
  </si>
  <si>
    <t>(1) k zajišťování úkolů v prevenci rizik (příprava)</t>
  </si>
  <si>
    <t>zákona č. 309/2006 Sb. §10</t>
  </si>
  <si>
    <t>Ministerstvu práce a sociálních věcí</t>
  </si>
  <si>
    <t>koordinátor BOZP v realizaci</t>
  </si>
  <si>
    <t>(2) k zajišťování úkolů na staveništi (realizace)</t>
  </si>
  <si>
    <t>báňské zkoušky - a)</t>
  </si>
  <si>
    <t>a) způsobilost pro činnost závodního dolu</t>
  </si>
  <si>
    <t>vyhláška č. 298/2005 Sb. §4</t>
  </si>
  <si>
    <t>Český báňský úřad</t>
  </si>
  <si>
    <t>báňské zkoušky - b)</t>
  </si>
  <si>
    <t>b)  závodního lomu</t>
  </si>
  <si>
    <t>báňské zkoušky - c)</t>
  </si>
  <si>
    <t>c)  závodního</t>
  </si>
  <si>
    <t>báňské zkoušky - d)</t>
  </si>
  <si>
    <t>d)  bezpečnostního technika</t>
  </si>
  <si>
    <t>báňské zkoušky - e)</t>
  </si>
  <si>
    <t>e)  báňského projektanta</t>
  </si>
  <si>
    <t>báňské zkoušky - f)</t>
  </si>
  <si>
    <t>f)  projektanta instalací elektrických zařízení,</t>
  </si>
  <si>
    <t>báňské zkoušky - g)</t>
  </si>
  <si>
    <t>g)  geomechanika</t>
  </si>
  <si>
    <t>báňské zkoušky - h)</t>
  </si>
  <si>
    <t>h)  hodnotitele rizik ukládání odpadů</t>
  </si>
  <si>
    <t>báňské zkoušky - i)</t>
  </si>
  <si>
    <t>i)  vedoucího větrání</t>
  </si>
  <si>
    <t>báňské zkoušky - j)</t>
  </si>
  <si>
    <t>j)  odborného znalce</t>
  </si>
  <si>
    <t>báňské zkoušky - k)</t>
  </si>
  <si>
    <t>k)  technického dozoru pro vedení důlních a podzemních děl</t>
  </si>
  <si>
    <t>báňské zkoušky - l)</t>
  </si>
  <si>
    <t>l)  projektanta instalací strojního zařízení</t>
  </si>
  <si>
    <t>báňské zkoušky - m)</t>
  </si>
  <si>
    <t>m)  hlavního důlního měřiče</t>
  </si>
  <si>
    <t>báňské zkoušky - n)</t>
  </si>
  <si>
    <t>n)  důlního měřiče</t>
  </si>
  <si>
    <t>Seznam zpracovatelů dokumentace</t>
  </si>
  <si>
    <t>legislativní vazby</t>
  </si>
  <si>
    <t>Označení (S-kód):</t>
  </si>
  <si>
    <t>Katastrální situační výkres</t>
  </si>
  <si>
    <t>Koordinační situační výkres</t>
  </si>
  <si>
    <t>Speciální situační výkres</t>
  </si>
  <si>
    <t>Silnoproudá technologie včetně dispečerské řídící techniky</t>
  </si>
  <si>
    <t>Pozemní stavební objekty a technické vybavení pozemních stavebních objektů</t>
  </si>
  <si>
    <t>Trakční a energetická zařízení</t>
  </si>
  <si>
    <t>Popis vlivů stavby na životní prostředí a jeho ochrana</t>
  </si>
  <si>
    <t>Zásady organizace výstavby</t>
  </si>
  <si>
    <t>B.6</t>
  </si>
  <si>
    <t>B.8</t>
  </si>
  <si>
    <t>Dokladová část</t>
  </si>
  <si>
    <t>Doklady a dokumenty objednatele</t>
  </si>
  <si>
    <t>Doklady a dokumenty pro stavební řízení</t>
  </si>
  <si>
    <t>Označení</t>
  </si>
  <si>
    <t>04</t>
  </si>
  <si>
    <t>Revize příloh dokumentace</t>
  </si>
  <si>
    <r>
      <t xml:space="preserve">Osoba
</t>
    </r>
    <r>
      <rPr>
        <i/>
        <sz val="9"/>
        <color theme="1"/>
        <rFont val="Verdana"/>
        <family val="2"/>
        <charset val="238"/>
      </rPr>
      <t>[titul.jméno přímení]</t>
    </r>
  </si>
  <si>
    <r>
      <t xml:space="preserve">Organizace
</t>
    </r>
    <r>
      <rPr>
        <i/>
        <sz val="9"/>
        <color theme="1"/>
        <rFont val="Verdana"/>
        <family val="2"/>
        <charset val="238"/>
      </rPr>
      <t>[obchodní název společnosti, v případě fyzické osoby podnikající  IČO]</t>
    </r>
  </si>
  <si>
    <t>Typy oprávnění odborného personálu</t>
  </si>
  <si>
    <r>
      <t xml:space="preserve">Typ doloženého oprávnění
</t>
    </r>
    <r>
      <rPr>
        <i/>
        <sz val="9"/>
        <color theme="1"/>
        <rFont val="Verdana"/>
        <family val="2"/>
        <charset val="238"/>
      </rPr>
      <t>[včetně oboru pro které oprávnění vydává]</t>
    </r>
  </si>
  <si>
    <r>
      <t xml:space="preserve">Profesní skupina
</t>
    </r>
    <r>
      <rPr>
        <i/>
        <sz val="9"/>
        <color theme="1"/>
        <rFont val="Verdana"/>
        <family val="2"/>
        <charset val="238"/>
      </rPr>
      <t>[zařazení do profesní skupiny objektů/nebo jiné části dokumentace]</t>
    </r>
  </si>
  <si>
    <t>Část dokumentace</t>
  </si>
  <si>
    <t>09</t>
  </si>
  <si>
    <t>12</t>
  </si>
  <si>
    <t>25</t>
  </si>
  <si>
    <t>11</t>
  </si>
  <si>
    <t>1</t>
  </si>
  <si>
    <t>2</t>
  </si>
  <si>
    <t>Výkresová část</t>
  </si>
  <si>
    <t>003</t>
  </si>
  <si>
    <t>1:1000</t>
  </si>
  <si>
    <t>Půdorys</t>
  </si>
  <si>
    <t>1:100</t>
  </si>
  <si>
    <t>1:50</t>
  </si>
  <si>
    <t>3</t>
  </si>
  <si>
    <t>nedoloženo</t>
  </si>
  <si>
    <t>4</t>
  </si>
  <si>
    <t>Výpočty</t>
  </si>
  <si>
    <t>Geotechnické výpočty</t>
  </si>
  <si>
    <t xml:space="preserve">Hydrotechnické výpočty </t>
  </si>
  <si>
    <t>1:1000/100</t>
  </si>
  <si>
    <t>schema</t>
  </si>
  <si>
    <t>SO XX-71-XX.01</t>
  </si>
  <si>
    <t>SO XX-71-XX</t>
  </si>
  <si>
    <t>101</t>
  </si>
  <si>
    <t>102</t>
  </si>
  <si>
    <t>SO XX-71-XX.02</t>
  </si>
  <si>
    <t>SO XX-71-XX.03</t>
  </si>
  <si>
    <t>Vzduchotechnika a vytápění, chlazení</t>
  </si>
  <si>
    <t>Zdravotně technické instalace</t>
  </si>
  <si>
    <t>Měření a regulace</t>
  </si>
  <si>
    <t>Silnoproudá elektrotechnika</t>
  </si>
  <si>
    <t>Elektronické komunikace</t>
  </si>
  <si>
    <t>Vyhrazená technická zařízení</t>
  </si>
  <si>
    <t>Vyhrazená požárně bezpečnostní zařízení</t>
  </si>
  <si>
    <t>300</t>
  </si>
  <si>
    <t>400</t>
  </si>
  <si>
    <t>500</t>
  </si>
  <si>
    <t>600</t>
  </si>
  <si>
    <t>700</t>
  </si>
  <si>
    <t>203</t>
  </si>
  <si>
    <t>702</t>
  </si>
  <si>
    <t>Výkaz zemních prací</t>
  </si>
  <si>
    <t>Výkaz odvodňovacích prvků</t>
  </si>
  <si>
    <t>SO XX-71-XX.04</t>
  </si>
  <si>
    <t>Výpravní budova Horní Dolní - Technika prostředí staveb</t>
  </si>
  <si>
    <t>Schema zdravotně technické instalace - 1.NP</t>
  </si>
  <si>
    <t>Schema zdravotně technické instalace - 2.NP</t>
  </si>
  <si>
    <t>Schema vzduchotechniky - 1.NP</t>
  </si>
  <si>
    <t>Schema vzduchotechniky - 2.NP</t>
  </si>
  <si>
    <t>Schema vytápění - 1.NP</t>
  </si>
  <si>
    <t>204</t>
  </si>
  <si>
    <t>Schema vytápění  a chlazení - 2.NP</t>
  </si>
  <si>
    <t>Návrh měření a regulace - 1.NP</t>
  </si>
  <si>
    <t>Návrh měření a regulace - 2.NP</t>
  </si>
  <si>
    <t>Silnoproudá elektrotechnika - 1.NP</t>
  </si>
  <si>
    <t>Silnoproudá elektrotechnika - 2.NP</t>
  </si>
  <si>
    <t>Elektronické komunikace - 1.NP</t>
  </si>
  <si>
    <t>Elektronické komunikace - 2.NP</t>
  </si>
  <si>
    <t>Vyhrazená technická zařízení - přízemí</t>
  </si>
  <si>
    <t>Vyhrazená požárně bezpečnostní zařízení - 1.NP</t>
  </si>
  <si>
    <t>Vyhrazená požárně bezpečnostní zařízení - 2.NP</t>
  </si>
  <si>
    <t>Návrh a technické výpočty pro vzduchotechniku</t>
  </si>
  <si>
    <t>Výpravní budova Horní Dolní - Architektonicko-stavební řešení</t>
  </si>
  <si>
    <t>Výpravní budova Horní Dolní - Stavebně konstrukční řešení</t>
  </si>
  <si>
    <t>Výpravní budova Horní Dolní - Požárně bezpečnostní řešení</t>
  </si>
  <si>
    <t>Výpravní budova Horní Dolní</t>
  </si>
  <si>
    <t>Situace od km 158,200 - 160,200</t>
  </si>
  <si>
    <t>Podélný profil koleje č. 1</t>
  </si>
  <si>
    <t>Podélný profil koleje č. 2</t>
  </si>
  <si>
    <t>Situace od km 160,200 - 160,900</t>
  </si>
  <si>
    <t>Vzorové příčné řezy</t>
  </si>
  <si>
    <t>Příčné řezy od km 158,200 - 160,200</t>
  </si>
  <si>
    <t>Příčné řezy od km 160,200 - 160,900</t>
  </si>
  <si>
    <t>5.1.1</t>
  </si>
  <si>
    <t>5.1.2</t>
  </si>
  <si>
    <t>5.2.1</t>
  </si>
  <si>
    <t>Detaily odvodnění - trativody</t>
  </si>
  <si>
    <t>tabulka</t>
  </si>
  <si>
    <t>Detaily odvodnění - tabulka trativodů</t>
  </si>
  <si>
    <t>Detaily betonová vpusť</t>
  </si>
  <si>
    <t>Definitivní verze</t>
  </si>
  <si>
    <t>prostor pro logo institucí zajišťujících financování stavby</t>
  </si>
  <si>
    <t>.</t>
  </si>
  <si>
    <t>0.1.1</t>
  </si>
  <si>
    <t>0.1.2</t>
  </si>
  <si>
    <t>0.2.2</t>
  </si>
  <si>
    <t>0.2.3</t>
  </si>
  <si>
    <t>0.0.3</t>
  </si>
  <si>
    <t>0.4.1</t>
  </si>
  <si>
    <t>0.4.2</t>
  </si>
  <si>
    <t>Pracovní verze</t>
  </si>
  <si>
    <t>05</t>
  </si>
  <si>
    <t>Výkaz materiálu železničního svršku</t>
  </si>
  <si>
    <t>0.0.1</t>
  </si>
  <si>
    <t>0.0.2</t>
  </si>
  <si>
    <t>jméno odpovědné osoby Objednatele</t>
  </si>
  <si>
    <t>Organizace:</t>
  </si>
  <si>
    <t>Razítko oprávněné osoby:</t>
  </si>
  <si>
    <t>Hlavní projektant (HIP):</t>
  </si>
  <si>
    <t>(s uvedením autorizované osoby a čísla oprávnění)</t>
  </si>
  <si>
    <t>Správa železnic, státní organizace</t>
  </si>
  <si>
    <t>(otisk razítka počtu paré)</t>
  </si>
  <si>
    <t>Zhotovitel díla:</t>
  </si>
  <si>
    <t>Jiná ověření:</t>
  </si>
  <si>
    <t>Revize</t>
  </si>
  <si>
    <t>Smluvní datum zpracování:</t>
  </si>
  <si>
    <t>Zhotovitel části/objektu:</t>
  </si>
  <si>
    <t>Označení investora:</t>
  </si>
  <si>
    <t>Označení invstora:</t>
  </si>
  <si>
    <t>DOZ a další nástavbové systémy</t>
  </si>
  <si>
    <t>xx-01-1x</t>
  </si>
  <si>
    <t>xx-01-2x</t>
  </si>
  <si>
    <t>xx-01-3x</t>
  </si>
  <si>
    <t>xx-01-4x</t>
  </si>
  <si>
    <t>xx-01-5x</t>
  </si>
  <si>
    <t>xx-01-6x</t>
  </si>
  <si>
    <t>xx-01-7x</t>
  </si>
  <si>
    <t>xx-02-1x</t>
  </si>
  <si>
    <t>xx-02-2x</t>
  </si>
  <si>
    <t>xx-02-3x</t>
  </si>
  <si>
    <t>xx-02-4x</t>
  </si>
  <si>
    <t>xx-02-6x</t>
  </si>
  <si>
    <t>xx-02-7x</t>
  </si>
  <si>
    <t>xx-02-8x</t>
  </si>
  <si>
    <t>xx-02-9x</t>
  </si>
  <si>
    <t>xx-02-0x</t>
  </si>
  <si>
    <t>xx-03-1x</t>
  </si>
  <si>
    <t>xx-03-2x</t>
  </si>
  <si>
    <t>xx-03-3x</t>
  </si>
  <si>
    <t>xx-03-4x</t>
  </si>
  <si>
    <t>xx-03-5x</t>
  </si>
  <si>
    <t>xx-03-6x</t>
  </si>
  <si>
    <t>xx-03-7x</t>
  </si>
  <si>
    <t>xx-03-8x</t>
  </si>
  <si>
    <t>xx-03-9x</t>
  </si>
  <si>
    <t>xx-04-1x</t>
  </si>
  <si>
    <t>xx-04-2x</t>
  </si>
  <si>
    <t>xx-04-3x</t>
  </si>
  <si>
    <t>xx-04-4x</t>
  </si>
  <si>
    <t>xx-04-5x</t>
  </si>
  <si>
    <t>xx-10-xx</t>
  </si>
  <si>
    <t>xx-11-xx</t>
  </si>
  <si>
    <t>xx-12-xx</t>
  </si>
  <si>
    <t>xx-13-xx</t>
  </si>
  <si>
    <t>xx-14-xx</t>
  </si>
  <si>
    <t>xx-20-xx</t>
  </si>
  <si>
    <t>xx-21-xx</t>
  </si>
  <si>
    <t>xx-22-xx</t>
  </si>
  <si>
    <t>xx-23-xx</t>
  </si>
  <si>
    <t>xx-24-xx</t>
  </si>
  <si>
    <t>xx-25-xx</t>
  </si>
  <si>
    <t>xx-30-xx</t>
  </si>
  <si>
    <t>xx-31-xx</t>
  </si>
  <si>
    <t>xx-32-xx</t>
  </si>
  <si>
    <t>xx-33-xx</t>
  </si>
  <si>
    <t>xx-40-xx</t>
  </si>
  <si>
    <t>xx-50-xx</t>
  </si>
  <si>
    <t>xx-51-xx</t>
  </si>
  <si>
    <t>xx-52-xx</t>
  </si>
  <si>
    <t>xx-59-xx</t>
  </si>
  <si>
    <t>xx-60-xx</t>
  </si>
  <si>
    <t>xx-61-xx</t>
  </si>
  <si>
    <t>xx-71-xx</t>
  </si>
  <si>
    <t>xx-72-xx</t>
  </si>
  <si>
    <t>xx-73-xx</t>
  </si>
  <si>
    <t>xx-74-xx</t>
  </si>
  <si>
    <t>xx-75-xx</t>
  </si>
  <si>
    <t>xx-76-xx</t>
  </si>
  <si>
    <t>xx-77-xx</t>
  </si>
  <si>
    <t>xx-78-xx</t>
  </si>
  <si>
    <t>xx-79-xx</t>
  </si>
  <si>
    <t>xx-81-xx</t>
  </si>
  <si>
    <t>xx-82-xx</t>
  </si>
  <si>
    <t>xx-83-xx</t>
  </si>
  <si>
    <t>xx-84-xx</t>
  </si>
  <si>
    <t>xx-85-xx</t>
  </si>
  <si>
    <t>xx-86-xx</t>
  </si>
  <si>
    <t>xx-87-xx</t>
  </si>
  <si>
    <t>xx-88-xx</t>
  </si>
  <si>
    <t>xx-91-xx</t>
  </si>
  <si>
    <t>xx-92-xx</t>
  </si>
  <si>
    <t>xx-93-xx</t>
  </si>
  <si>
    <t>xx-94-xx</t>
  </si>
  <si>
    <t>xx-95-xx</t>
  </si>
  <si>
    <t>xx-96-xx</t>
  </si>
  <si>
    <t>xx-97-xx</t>
  </si>
  <si>
    <t>01-1</t>
  </si>
  <si>
    <t>01-2</t>
  </si>
  <si>
    <t>01-3</t>
  </si>
  <si>
    <t>01-4</t>
  </si>
  <si>
    <t>01-5</t>
  </si>
  <si>
    <t>01-6</t>
  </si>
  <si>
    <t>01-7</t>
  </si>
  <si>
    <t>02-1</t>
  </si>
  <si>
    <t>02-2</t>
  </si>
  <si>
    <t>02-3</t>
  </si>
  <si>
    <t>02-4</t>
  </si>
  <si>
    <t>02-6</t>
  </si>
  <si>
    <t>02-7</t>
  </si>
  <si>
    <t>02-8</t>
  </si>
  <si>
    <t>02-9</t>
  </si>
  <si>
    <t>02-0</t>
  </si>
  <si>
    <t>03-1</t>
  </si>
  <si>
    <t>03-2</t>
  </si>
  <si>
    <t>03-3</t>
  </si>
  <si>
    <t>03-4</t>
  </si>
  <si>
    <t>03-5</t>
  </si>
  <si>
    <t>03-6</t>
  </si>
  <si>
    <t>03-7</t>
  </si>
  <si>
    <t>03-8</t>
  </si>
  <si>
    <t>03-9</t>
  </si>
  <si>
    <t>04-1</t>
  </si>
  <si>
    <t>04-2</t>
  </si>
  <si>
    <t>04-3</t>
  </si>
  <si>
    <t>04-4</t>
  </si>
  <si>
    <t>04-5</t>
  </si>
  <si>
    <t>13</t>
  </si>
  <si>
    <t>14</t>
  </si>
  <si>
    <t>20</t>
  </si>
  <si>
    <t>21</t>
  </si>
  <si>
    <t>22</t>
  </si>
  <si>
    <t>23</t>
  </si>
  <si>
    <t>24</t>
  </si>
  <si>
    <t>31</t>
  </si>
  <si>
    <t>32</t>
  </si>
  <si>
    <t>33</t>
  </si>
  <si>
    <t>40</t>
  </si>
  <si>
    <t>50</t>
  </si>
  <si>
    <t>51</t>
  </si>
  <si>
    <t>52</t>
  </si>
  <si>
    <t>59</t>
  </si>
  <si>
    <t>60</t>
  </si>
  <si>
    <t>61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</si>
  <si>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</si>
  <si>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</si>
  <si>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</si>
  <si>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</si>
  <si>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</si>
  <si>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</si>
  <si>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</si>
  <si>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</si>
  <si>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</si>
  <si>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81</t>
  </si>
  <si>
    <t>82</t>
  </si>
  <si>
    <t>83</t>
  </si>
  <si>
    <t>84</t>
  </si>
  <si>
    <t>85</t>
  </si>
  <si>
    <t>86</t>
  </si>
  <si>
    <t>87</t>
  </si>
  <si>
    <t>88</t>
  </si>
  <si>
    <t>91</t>
  </si>
  <si>
    <t>92</t>
  </si>
  <si>
    <t>93</t>
  </si>
  <si>
    <t>94</t>
  </si>
  <si>
    <t>95</t>
  </si>
  <si>
    <t>96</t>
  </si>
  <si>
    <t>97</t>
  </si>
  <si>
    <t>Označení Objektů</t>
  </si>
  <si>
    <t>kódové rozlišení typu Objektů</t>
  </si>
  <si>
    <t>Název profesní skupiny</t>
  </si>
  <si>
    <t xml:space="preserve">Staniční zabezpečovací zařízení </t>
  </si>
  <si>
    <t xml:space="preserve">Traťové zabezpečovací zařízení </t>
  </si>
  <si>
    <t xml:space="preserve">Přejezdové zabezpečovací zařízení </t>
  </si>
  <si>
    <t xml:space="preserve">Spádovištní zabezpečovací zařízení </t>
  </si>
  <si>
    <t xml:space="preserve">Dálkové ovládání zabezpečovacího zařízení </t>
  </si>
  <si>
    <t>Elektrická požární a zabezpečovací signalizace (EPS, EZS)</t>
  </si>
  <si>
    <t>Jiná sdělovací zařízení</t>
  </si>
  <si>
    <t>Dispečerská řídící technika</t>
  </si>
  <si>
    <t xml:space="preserve">Technologie rozvoden VVN/VN </t>
  </si>
  <si>
    <t>Silnoproudá technologie trakčních napájecích stanic</t>
  </si>
  <si>
    <t xml:space="preserve">Silnoproudá technologie trakčních spínacích stanic </t>
  </si>
  <si>
    <t xml:space="preserve">Technologie transformačních stanic VN/NN </t>
  </si>
  <si>
    <t>Silnoproudá technologie elektrických stanic 6 kV, 50 Hz pro napájení zabezpečovacího zař</t>
  </si>
  <si>
    <t xml:space="preserve">Provozní rozvod silnoproudu </t>
  </si>
  <si>
    <t>Osobní výtahy, schodišťové výtahy</t>
  </si>
  <si>
    <t xml:space="preserve">Eskalátory </t>
  </si>
  <si>
    <t>Ostatní výše nezařazené technologické zařízení</t>
  </si>
  <si>
    <t>Železniční svršek a spodek</t>
  </si>
  <si>
    <t>Železniční svršek</t>
  </si>
  <si>
    <t>Železniční spodek, skalní svahy</t>
  </si>
  <si>
    <t>Železniční přejezdy</t>
  </si>
  <si>
    <t>Výstroj trati</t>
  </si>
  <si>
    <t>Mosty</t>
  </si>
  <si>
    <t>Propustky</t>
  </si>
  <si>
    <t>Silniční mosty, propustky</t>
  </si>
  <si>
    <t>Opěrné zdi</t>
  </si>
  <si>
    <t>Zárubní a obkladní zdi</t>
  </si>
  <si>
    <t>Návěstní lávky a krakorce</t>
  </si>
  <si>
    <t>Kanalizace, ČOV</t>
  </si>
  <si>
    <t>Vodovody, suchovody</t>
  </si>
  <si>
    <t>Plynovody</t>
  </si>
  <si>
    <t>Parkovací a cyklo-parkovací stání pro veřejnost</t>
  </si>
  <si>
    <t>Ostatní zpevněné plochy a prostranství</t>
  </si>
  <si>
    <t>Dopravní opatření</t>
  </si>
  <si>
    <t>Pozemní objekty výpravních budov a budov zastávek</t>
  </si>
  <si>
    <t>Pozemní objekty provozních a technologických budov</t>
  </si>
  <si>
    <t xml:space="preserve">Pozemní objekty skladových a ostatních budov </t>
  </si>
  <si>
    <t xml:space="preserve">Přístřešky na nástupištích </t>
  </si>
  <si>
    <t xml:space="preserve">Individuální protihluková opatření </t>
  </si>
  <si>
    <t xml:space="preserve">Orientační systém </t>
  </si>
  <si>
    <t xml:space="preserve">Demolice </t>
  </si>
  <si>
    <t>Drobná architektura a oplocení.</t>
  </si>
  <si>
    <t xml:space="preserve">Trakční vedení </t>
  </si>
  <si>
    <t xml:space="preserve">Napájecí stanice (měnírna, trakční transformovna) - stavební část </t>
  </si>
  <si>
    <t xml:space="preserve">Ohřev výměn (elektrický, plynový) </t>
  </si>
  <si>
    <t xml:space="preserve">Elektrické předtápěcí zařízení </t>
  </si>
  <si>
    <t>Rozvody VN, NN, osvětlení, dálkové ovládání odpojovačů</t>
  </si>
  <si>
    <t xml:space="preserve">Ukolejnění kovových konstrukcí </t>
  </si>
  <si>
    <t xml:space="preserve">Vnější uzemnění. </t>
  </si>
  <si>
    <t>Příprava území</t>
  </si>
  <si>
    <t>Kácení</t>
  </si>
  <si>
    <t>Úprava vodotečí</t>
  </si>
  <si>
    <t>Rekultivace</t>
  </si>
  <si>
    <t xml:space="preserve">Ostatní vegetační úprava </t>
  </si>
  <si>
    <t>Označení části</t>
  </si>
  <si>
    <t>D.1.1.1</t>
  </si>
  <si>
    <t>D.1.1.2</t>
  </si>
  <si>
    <t>D.1.1.3</t>
  </si>
  <si>
    <t>D.1.1.4</t>
  </si>
  <si>
    <t>D.1.1.5</t>
  </si>
  <si>
    <t>D.1.1.6</t>
  </si>
  <si>
    <t>D.1.1.7</t>
  </si>
  <si>
    <t>D.1.2.1</t>
  </si>
  <si>
    <t>D.1.2.4</t>
  </si>
  <si>
    <t>Dálková optická, závěsná kabelizace (DK, DOK, ZOK)</t>
  </si>
  <si>
    <t>02-5</t>
  </si>
  <si>
    <t>xx-02-5x</t>
  </si>
  <si>
    <t>D.1.4.5</t>
  </si>
  <si>
    <t>SK xx-00-xx</t>
  </si>
  <si>
    <t>SO 52-50-01</t>
  </si>
  <si>
    <t xml:space="preserve">Zastřešení nástupišť a výstupů z podchodu </t>
  </si>
  <si>
    <t>/</t>
  </si>
  <si>
    <t>SO 52-13-02</t>
  </si>
  <si>
    <t>Železniční přejezd v ev. km 123,456</t>
  </si>
  <si>
    <t>Ing. Petronela Rozhodná</t>
  </si>
  <si>
    <t>Teodor Pomalý</t>
  </si>
  <si>
    <t>Olomoucký</t>
  </si>
  <si>
    <t xml:space="preserve"> Zábřeh na Moravě [789429]</t>
  </si>
  <si>
    <t xml:space="preserve"> 1:100</t>
  </si>
  <si>
    <t>2 x A4</t>
  </si>
  <si>
    <t>0.002</t>
  </si>
  <si>
    <t>SO 52-50-02</t>
  </si>
  <si>
    <t>ŽST Osek, přístupové komunikace na nástupiště</t>
  </si>
  <si>
    <t xml:space="preserve">ŽST Osek, komunikace obec Osek </t>
  </si>
  <si>
    <t>Název objektu/dílčí části:</t>
  </si>
  <si>
    <t>Optimalizace traťového úseku Havířov (včetně) - zastávka Havířov střed (mimo)</t>
  </si>
  <si>
    <t>DUSP</t>
  </si>
  <si>
    <t>Moravskoslezský</t>
  </si>
  <si>
    <t>Stavebí správa východ</t>
  </si>
  <si>
    <t>Nerudova 773/1, 779 00 Olomouc</t>
  </si>
  <si>
    <t>Miroslava Klegová</t>
  </si>
  <si>
    <t>MORAVIA CONSULT Olomouc a.s.</t>
  </si>
  <si>
    <t>Legionářská 1085/8, 779 00 Olomouc</t>
  </si>
  <si>
    <t>Ing. Pavel Kučera</t>
  </si>
  <si>
    <t xml:space="preserve"> moravia@moravia.cz</t>
  </si>
  <si>
    <t>20-110-230-US</t>
  </si>
  <si>
    <t>S621700033</t>
  </si>
  <si>
    <t>Katastrální území:</t>
  </si>
  <si>
    <t>Prostřední Suchá [637742]</t>
  </si>
  <si>
    <t>Dolní Suchá [637777]</t>
  </si>
  <si>
    <t>Havířov-město [637556]</t>
  </si>
  <si>
    <t>Šumbark [637734]</t>
  </si>
  <si>
    <t>Šenov u Ostravy [762342]</t>
  </si>
  <si>
    <t>–</t>
  </si>
  <si>
    <t>+420 585 570 444</t>
  </si>
  <si>
    <t>Souhrnné části?</t>
  </si>
  <si>
    <t>NE</t>
  </si>
  <si>
    <t>TECHNOLOGICKÁ ČÁST</t>
  </si>
  <si>
    <t>D</t>
  </si>
  <si>
    <t>DOKUMENTACE OBJEKTŮ A TECHNICKÝCH A TECHNOLOGICKÝCH ZAŘÍZENÍ</t>
  </si>
  <si>
    <t>Staniční zabezpečovací zařízení</t>
  </si>
  <si>
    <t>Traťové zabezpečovací zařízení</t>
  </si>
  <si>
    <t>Přejezdové zabezpečovací zařízení</t>
  </si>
  <si>
    <t>Spádovištní zabezpečovací zařízení</t>
  </si>
  <si>
    <t>Dálkové ovládání zabezpečovacího zařízení</t>
  </si>
  <si>
    <t>Evropský vlakový zabezpečovací systém (ETCS)</t>
  </si>
  <si>
    <t>Dálková, optická, závěsná kabelizace (DK, DOK, ZOK)</t>
  </si>
  <si>
    <t>DOZ a další nadstavbové systémy (DDTS ŽDC,…)</t>
  </si>
  <si>
    <t>Silnoproudá technologie včetně dispečerské řídicí techniky</t>
  </si>
  <si>
    <t>Dispečerská řídicí technika</t>
  </si>
  <si>
    <t>Technologie rozvoden VVN/VN (energetika)</t>
  </si>
  <si>
    <t>Silnoproudá technologie trakčních napájecích stanic (měníren, trakčních transformoven)</t>
  </si>
  <si>
    <t>Silnoproudá technologie trakčních spínacích stanic</t>
  </si>
  <si>
    <t>Technologie transformačních stanic VN/NN (energetika)</t>
  </si>
  <si>
    <t>Silnoproudá technologie elektrických stanic</t>
  </si>
  <si>
    <t>Provozní rozvod silnoproudu</t>
  </si>
  <si>
    <t>Napájení zabezpečovacích a sdělovacích zařízení z trakčního vedení</t>
  </si>
  <si>
    <t>Eskalátory</t>
  </si>
  <si>
    <t>STAVEBNÍ  ČÁST</t>
  </si>
  <si>
    <t>Kolejový svršek a spodek</t>
  </si>
  <si>
    <t>Ostatní inženýrské objekty (inženýrské sítě a hydrotechnické objekty)</t>
  </si>
  <si>
    <t>D.2.1.5.1</t>
  </si>
  <si>
    <t>Přeložky a úpravy sdělovacích zařízení</t>
  </si>
  <si>
    <t>D.2.1.5.2</t>
  </si>
  <si>
    <t>Přeložky a úpravy silnoproudých zařízení</t>
  </si>
  <si>
    <t>Pozemní komunikace, zpevněné plochy</t>
  </si>
  <si>
    <t>Pozemní objekty budov (provozní, technologické, skladové)</t>
  </si>
  <si>
    <t>Napájecí stanice (měnírna, trakční transformovna) – stavební část</t>
  </si>
  <si>
    <t>Spínací stanice – stavební část</t>
  </si>
  <si>
    <t>Ohřev výměn (elektrický - EOV, plynový - POV)</t>
  </si>
  <si>
    <t>Rozvody vn, nn, osvětlení a dálkové ovládaní odpojovačů</t>
  </si>
  <si>
    <t>D.2.4.4</t>
  </si>
  <si>
    <t>Ostatní</t>
  </si>
  <si>
    <t>D.2.1.4a</t>
  </si>
  <si>
    <t>D.2.1.4b</t>
  </si>
  <si>
    <t>D.2.1.4c</t>
  </si>
  <si>
    <t>D.2.1.4d</t>
  </si>
  <si>
    <t>D.2.1.4e</t>
  </si>
  <si>
    <t>Silniční mosty a propustky</t>
  </si>
  <si>
    <t>Zdi opěrné, zárubní a obkladní</t>
  </si>
  <si>
    <t>D.2.1.6a</t>
  </si>
  <si>
    <t>D.2.1.6b</t>
  </si>
  <si>
    <t>D.2.1.6c</t>
  </si>
  <si>
    <t>Potrubní vedení kanalizace, ČOV</t>
  </si>
  <si>
    <t>Potrubní vedení vodovod</t>
  </si>
  <si>
    <t>Potrubní vedení plynovod</t>
  </si>
  <si>
    <t>D.2.1.8a</t>
  </si>
  <si>
    <t>D.2.1.8b</t>
  </si>
  <si>
    <t>D.2.1.8c</t>
  </si>
  <si>
    <t>D.2.2.1a</t>
  </si>
  <si>
    <t>D.2.2.1b</t>
  </si>
  <si>
    <t>D.2.2.1c</t>
  </si>
  <si>
    <t>Pozemní stavební objekty výpravních budov a budov zastávek</t>
  </si>
  <si>
    <t>Pozemní stavební objekty provozních a technologických budov</t>
  </si>
  <si>
    <t>Pozemní stavební objekty skladových a ostatních budov</t>
  </si>
  <si>
    <t>D.2.2.2a</t>
  </si>
  <si>
    <t>D.2.2.2b</t>
  </si>
  <si>
    <t>Zastřešení nástupišť a výstupů z podchodu</t>
  </si>
  <si>
    <t>Přístřešky na nástupištích</t>
  </si>
  <si>
    <t>D.2.4.1a</t>
  </si>
  <si>
    <t>D.2.4.1b</t>
  </si>
  <si>
    <t>D.2.4.1c</t>
  </si>
  <si>
    <t>D.2.4.1d</t>
  </si>
  <si>
    <t>D.2.4.1e</t>
  </si>
  <si>
    <t>Ostatní vegetační úprava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</si>
  <si>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</si>
  <si>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</si>
  <si>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</si>
  <si>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</si>
  <si>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</si>
  <si>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</si>
  <si>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</si>
  <si>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</si>
  <si>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</si>
  <si>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</si>
  <si>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</si>
  <si>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</si>
  <si>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</si>
  <si>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</si>
  <si>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</si>
  <si>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</si>
  <si>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</si>
  <si>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</si>
  <si>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</si>
  <si>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</si>
  <si>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</si>
  <si>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</si>
  <si>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</si>
  <si>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</si>
  <si>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</si>
  <si>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</si>
  <si>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</si>
  <si>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</si>
  <si>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</si>
  <si>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034</t>
  </si>
  <si>
    <t>035</t>
  </si>
  <si>
    <t>036</t>
  </si>
  <si>
    <t>037</t>
  </si>
  <si>
    <t>038</t>
  </si>
  <si>
    <t>039</t>
  </si>
  <si>
    <t>040</t>
  </si>
  <si>
    <t>041</t>
  </si>
  <si>
    <t>042</t>
  </si>
  <si>
    <t>043</t>
  </si>
  <si>
    <t>044</t>
  </si>
  <si>
    <t>045</t>
  </si>
  <si>
    <t>046</t>
  </si>
  <si>
    <t>047</t>
  </si>
  <si>
    <t>048</t>
  </si>
  <si>
    <t>049</t>
  </si>
  <si>
    <t>050</t>
  </si>
  <si>
    <t>Počet A4</t>
  </si>
  <si>
    <t>Ing. Miroslav Švorčík</t>
  </si>
  <si>
    <t>Signal Projekt s.r.o.</t>
  </si>
  <si>
    <t>Ing. Pavel Gajdečka</t>
  </si>
  <si>
    <t>Ing. Pavel Odehnal</t>
  </si>
  <si>
    <t>EXprojekt s.r.o.</t>
  </si>
  <si>
    <t>Mostní a inženýrské konstrukce</t>
  </si>
  <si>
    <t>Ing. Jaroslav Sedláček</t>
  </si>
  <si>
    <t>Pozemní stavby</t>
  </si>
  <si>
    <t>Ing. Pavel Šudřich</t>
  </si>
  <si>
    <t>Ing. Kamil Pur</t>
  </si>
  <si>
    <t>Silnoproudá technologie</t>
  </si>
  <si>
    <t>Ing. Martin Množil</t>
  </si>
  <si>
    <t>Elektrotechnická zařízení</t>
  </si>
  <si>
    <t>Životní prostředí</t>
  </si>
  <si>
    <t>RNDr. Petr Blahník</t>
  </si>
  <si>
    <t>Ecological Consulting a.s</t>
  </si>
  <si>
    <t>Požární bezpečnost</t>
  </si>
  <si>
    <t>D.3</t>
  </si>
  <si>
    <t>Ing. Marcela Dubská</t>
  </si>
  <si>
    <t>Geotechnik</t>
  </si>
  <si>
    <t>Ing. Michal Hartman</t>
  </si>
  <si>
    <t>GeoTec-GS, a.s.</t>
  </si>
  <si>
    <t>Jiří Kaiserlich</t>
  </si>
  <si>
    <t>B.8.8</t>
  </si>
  <si>
    <t>Koordinátor BOZP</t>
  </si>
  <si>
    <t>H</t>
  </si>
  <si>
    <t>Inženýrská činnost</t>
  </si>
  <si>
    <t>Bc. Ondřej Štěpánek</t>
  </si>
  <si>
    <t>Ing. Jaroslav Šmíd</t>
  </si>
  <si>
    <t xml:space="preserve"> info@exprojekt.cz</t>
  </si>
  <si>
    <t>Bc. Jitka Zezulová</t>
  </si>
  <si>
    <t>Orientační schéma:</t>
  </si>
  <si>
    <t>Heršpická 758/13, 619 00 Brno</t>
  </si>
  <si>
    <t>Ing. Petr Libosvár</t>
  </si>
  <si>
    <t>2521 B1</t>
  </si>
  <si>
    <t>viz textová část</t>
  </si>
  <si>
    <t>Ing. Martin Vavrica</t>
  </si>
  <si>
    <t>Projekt 2010 s.r.o.</t>
  </si>
  <si>
    <t>Žst Havířov, mobiliář</t>
  </si>
  <si>
    <t>1:250</t>
  </si>
  <si>
    <t>P01</t>
  </si>
  <si>
    <t>"Modernizace ŽST Brno-Židenice a úpravy v ŽST Brno-Maloměřice"</t>
  </si>
  <si>
    <t>DUSL</t>
  </si>
  <si>
    <t>Situace - půdorys prostoru pod mostem</t>
  </si>
  <si>
    <t>S621900067</t>
  </si>
  <si>
    <t>28</t>
  </si>
  <si>
    <t>SO 31-79-02</t>
  </si>
</sst>
</file>

<file path=xl/styles.xml><?xml version="1.0" encoding="utf-8"?>
<styleSheet xmlns="http://schemas.openxmlformats.org/spreadsheetml/2006/main">
  <numFmts count="1">
    <numFmt numFmtId="43" formatCode="_-* #,##0.00\ _K_č_-;\-* #,##0.00\ _K_č_-;_-* &quot;-&quot;??\ _K_č_-;_-@_-"/>
  </numFmts>
  <fonts count="42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i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i/>
      <sz val="9"/>
      <color theme="0" tint="-4.9989318521683403E-2"/>
      <name val="Verdana"/>
      <family val="2"/>
      <charset val="238"/>
    </font>
    <font>
      <sz val="9"/>
      <color theme="0" tint="-4.9989318521683403E-2"/>
      <name val="Verdana"/>
      <family val="2"/>
      <charset val="238"/>
    </font>
    <font>
      <i/>
      <sz val="6"/>
      <color theme="1"/>
      <name val="Verdana"/>
      <family val="2"/>
      <charset val="238"/>
    </font>
    <font>
      <sz val="11"/>
      <color theme="1"/>
      <name val="Arial"/>
      <family val="2"/>
      <charset val="238"/>
    </font>
    <font>
      <sz val="1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sz val="8"/>
      <name val="Verdana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Verdana"/>
      <family val="2"/>
      <charset val="238"/>
    </font>
    <font>
      <b/>
      <sz val="16"/>
      <color theme="1"/>
      <name val="Verdana"/>
      <family val="2"/>
      <charset val="238"/>
    </font>
    <font>
      <b/>
      <sz val="14"/>
      <name val="Verdana"/>
      <family val="2"/>
      <charset val="238"/>
    </font>
    <font>
      <i/>
      <sz val="9"/>
      <color theme="0" tint="-0.14999847407452621"/>
      <name val="Verdana"/>
      <family val="2"/>
      <charset val="238"/>
    </font>
    <font>
      <sz val="10"/>
      <color theme="1"/>
      <name val="Calibri"/>
      <family val="2"/>
      <charset val="238"/>
      <scheme val="minor"/>
    </font>
    <font>
      <i/>
      <sz val="11"/>
      <color theme="1"/>
      <name val="Verdana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0"/>
      <color rgb="FFFF0000"/>
      <name val="Verdana"/>
      <family val="2"/>
      <charset val="238"/>
    </font>
    <font>
      <sz val="9"/>
      <color rgb="FFFF0000"/>
      <name val="Verdana"/>
      <family val="2"/>
      <charset val="238"/>
    </font>
    <font>
      <sz val="9"/>
      <color rgb="FFFF0000"/>
      <name val="Calibri"/>
      <family val="2"/>
      <charset val="238"/>
      <scheme val="minor"/>
    </font>
    <font>
      <sz val="5"/>
      <color theme="1"/>
      <name val="Calibri"/>
      <family val="2"/>
      <charset val="238"/>
      <scheme val="minor"/>
    </font>
    <font>
      <sz val="10"/>
      <name val="Verdana"/>
      <family val="2"/>
      <charset val="238"/>
    </font>
    <font>
      <b/>
      <sz val="12"/>
      <color rgb="FFFF0000"/>
      <name val="Verdana"/>
      <family val="2"/>
      <charset val="238"/>
    </font>
    <font>
      <i/>
      <sz val="9"/>
      <color theme="0"/>
      <name val="Verdana"/>
      <family val="2"/>
      <charset val="238"/>
    </font>
    <font>
      <sz val="9"/>
      <name val="Verdana"/>
      <family val="2"/>
      <charset val="238"/>
    </font>
    <font>
      <sz val="8"/>
      <color rgb="FFFF0000"/>
      <name val="Verdana"/>
      <family val="2"/>
      <charset val="238"/>
    </font>
    <font>
      <sz val="11"/>
      <color rgb="FFC00000"/>
      <name val="Arial"/>
      <family val="2"/>
      <charset val="238"/>
    </font>
    <font>
      <b/>
      <sz val="10"/>
      <name val="Verdana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17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theme="0" tint="-0.14996795556505021"/>
      </left>
      <right/>
      <top/>
      <bottom/>
      <diagonal/>
    </border>
    <border>
      <left style="hair">
        <color theme="0" tint="-0.14996795556505021"/>
      </left>
      <right/>
      <top style="thin">
        <color auto="1"/>
      </top>
      <bottom style="thin">
        <color auto="1"/>
      </bottom>
      <diagonal/>
    </border>
    <border>
      <left/>
      <right style="hair">
        <color theme="0" tint="-0.14996795556505021"/>
      </right>
      <top/>
      <bottom style="thin">
        <color auto="1"/>
      </bottom>
      <diagonal/>
    </border>
    <border>
      <left/>
      <right style="hair">
        <color theme="0" tint="-0.14996795556505021"/>
      </right>
      <top/>
      <bottom/>
      <diagonal/>
    </border>
    <border>
      <left style="hair">
        <color theme="0" tint="-0.14996795556505021"/>
      </left>
      <right/>
      <top/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hair">
        <color theme="0" tint="-4.9989318521683403E-2"/>
      </top>
      <bottom/>
      <diagonal/>
    </border>
    <border>
      <left/>
      <right style="hair">
        <color theme="0" tint="-4.9989318521683403E-2"/>
      </right>
      <top style="hair">
        <color theme="0" tint="-4.9989318521683403E-2"/>
      </top>
      <bottom/>
      <diagonal/>
    </border>
    <border>
      <left style="hair">
        <color theme="0" tint="-4.9989318521683403E-2"/>
      </left>
      <right/>
      <top/>
      <bottom/>
      <diagonal/>
    </border>
    <border>
      <left/>
      <right style="hair">
        <color theme="0" tint="-4.9989318521683403E-2"/>
      </right>
      <top/>
      <bottom/>
      <diagonal/>
    </border>
    <border>
      <left/>
      <right/>
      <top/>
      <bottom style="hair">
        <color theme="0" tint="-4.9989318521683403E-2"/>
      </bottom>
      <diagonal/>
    </border>
    <border>
      <left style="thick">
        <color auto="1"/>
      </left>
      <right/>
      <top/>
      <bottom/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 style="thin">
        <color auto="1"/>
      </top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n">
        <color auto="1"/>
      </bottom>
      <diagonal/>
    </border>
    <border>
      <left/>
      <right style="thick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n">
        <color auto="1"/>
      </right>
      <top/>
      <bottom style="thick">
        <color auto="1"/>
      </bottom>
      <diagonal/>
    </border>
    <border>
      <left style="medium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n">
        <color auto="1"/>
      </right>
      <top style="thick">
        <color auto="1"/>
      </top>
      <bottom/>
      <diagonal/>
    </border>
    <border>
      <left style="thin">
        <color auto="1"/>
      </left>
      <right/>
      <top style="thick">
        <color auto="1"/>
      </top>
      <bottom/>
      <diagonal/>
    </border>
    <border>
      <left/>
      <right style="hair">
        <color theme="0" tint="-0.14996795556505021"/>
      </right>
      <top style="thick">
        <color auto="1"/>
      </top>
      <bottom/>
      <diagonal/>
    </border>
    <border>
      <left style="hair">
        <color theme="0" tint="-0.14996795556505021"/>
      </left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/>
      <bottom style="thin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hair">
        <color theme="0" tint="-0.14996795556505021"/>
      </left>
      <right/>
      <top style="thick">
        <color auto="1"/>
      </top>
      <bottom/>
      <diagonal/>
    </border>
    <border>
      <left/>
      <right style="hair">
        <color theme="0" tint="-0.14996795556505021"/>
      </right>
      <top/>
      <bottom style="thick">
        <color auto="1"/>
      </bottom>
      <diagonal/>
    </border>
    <border>
      <left style="hair">
        <color theme="0" tint="-0.14996795556505021"/>
      </left>
      <right/>
      <top/>
      <bottom style="thick">
        <color auto="1"/>
      </bottom>
      <diagonal/>
    </border>
    <border>
      <left/>
      <right style="hair">
        <color theme="0" tint="-0.1499679555650502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ck">
        <color auto="1"/>
      </top>
      <bottom style="hair">
        <color auto="1"/>
      </bottom>
      <diagonal/>
    </border>
    <border>
      <left/>
      <right/>
      <top style="thick">
        <color auto="1"/>
      </top>
      <bottom style="hair">
        <color auto="1"/>
      </bottom>
      <diagonal/>
    </border>
    <border>
      <left/>
      <right style="hair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/>
      <top style="thick">
        <color auto="1"/>
      </top>
      <bottom style="hair">
        <color auto="1"/>
      </bottom>
      <diagonal/>
    </border>
    <border>
      <left/>
      <right style="thin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thick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/>
      <bottom style="hair">
        <color theme="0" tint="-0.34998626667073579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double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double">
        <color auto="1"/>
      </top>
      <bottom style="thin">
        <color theme="0" tint="-0.34998626667073579"/>
      </bottom>
      <diagonal/>
    </border>
    <border>
      <left style="medium">
        <color auto="1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auto="1"/>
      </left>
      <right/>
      <top style="thin">
        <color theme="0" tint="-0.34998626667073579"/>
      </top>
      <bottom style="medium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/>
      <top style="medium">
        <color auto="1"/>
      </top>
      <bottom style="double">
        <color auto="1"/>
      </bottom>
      <diagonal/>
    </border>
    <border>
      <left style="thin">
        <color theme="0" tint="-0.34998626667073579"/>
      </left>
      <right/>
      <top style="double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 style="double">
        <color auto="1"/>
      </top>
      <bottom style="thin">
        <color theme="0" tint="-0.34998626667073579"/>
      </bottom>
      <diagonal/>
    </border>
    <border>
      <left style="medium">
        <color auto="1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auto="1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medium">
        <color auto="1"/>
      </right>
      <top style="thin">
        <color theme="0" tint="-0.34998626667073579"/>
      </top>
      <bottom/>
      <diagonal/>
    </border>
    <border>
      <left style="medium">
        <color auto="1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/>
      <bottom style="thin">
        <color theme="0" tint="-0.34998626667073579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medium">
        <color auto="1"/>
      </right>
      <top/>
      <bottom/>
      <diagonal/>
    </border>
    <border>
      <left style="thin">
        <color theme="0" tint="-0.34998626667073579"/>
      </left>
      <right style="medium">
        <color auto="1"/>
      </right>
      <top style="thin">
        <color theme="0" tint="-0.34998626667073579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hair">
        <color theme="0" tint="-4.9989318521683403E-2"/>
      </left>
      <right/>
      <top/>
      <bottom style="thin">
        <color indexed="64"/>
      </bottom>
      <diagonal/>
    </border>
    <border>
      <left/>
      <right style="hair">
        <color theme="0" tint="-4.9989318521683403E-2"/>
      </right>
      <top/>
      <bottom style="thin">
        <color indexed="64"/>
      </bottom>
      <diagonal/>
    </border>
    <border>
      <left style="thin">
        <color theme="0" tint="-4.9989318521683403E-2"/>
      </left>
      <right/>
      <top style="thin">
        <color theme="0" tint="-4.9989318521683403E-2"/>
      </top>
      <bottom/>
      <diagonal/>
    </border>
    <border>
      <left/>
      <right/>
      <top style="thin">
        <color theme="0" tint="-4.9989318521683403E-2"/>
      </top>
      <bottom/>
      <diagonal/>
    </border>
    <border>
      <left style="thin">
        <color theme="0" tint="-4.9989318521683403E-2"/>
      </left>
      <right/>
      <top/>
      <bottom/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/>
      <top/>
      <bottom style="thin">
        <color theme="0" tint="-4.9989318521683403E-2"/>
      </bottom>
      <diagonal/>
    </border>
    <border>
      <left/>
      <right/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/>
      <top/>
      <bottom style="thin">
        <color theme="0" tint="-4.9989318521683403E-2"/>
      </bottom>
      <diagonal/>
    </border>
    <border>
      <left/>
      <right style="thin">
        <color theme="0" tint="-4.9989318521683403E-2"/>
      </right>
      <top style="thin">
        <color theme="0" tint="-4.9989318521683403E-2"/>
      </top>
      <bottom/>
      <diagonal/>
    </border>
    <border>
      <left/>
      <right style="thin">
        <color theme="0" tint="-4.9989318521683403E-2"/>
      </right>
      <top/>
      <bottom/>
      <diagonal/>
    </border>
    <border>
      <left/>
      <right style="thin">
        <color theme="0" tint="-4.9989318521683403E-2"/>
      </right>
      <top/>
      <bottom style="thin">
        <color theme="0" tint="-4.9989318521683403E-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indexed="64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ck">
        <color auto="1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ck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/>
      <diagonal/>
    </border>
    <border>
      <left/>
      <right style="medium">
        <color auto="1"/>
      </right>
      <top/>
      <bottom style="thick">
        <color auto="1"/>
      </bottom>
      <diagonal/>
    </border>
    <border>
      <left style="thin">
        <color theme="0" tint="-4.9989318521683403E-2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ck">
        <color auto="1"/>
      </bottom>
      <diagonal/>
    </border>
    <border>
      <left style="thin">
        <color auto="1"/>
      </left>
      <right/>
      <top/>
      <bottom style="thin">
        <color theme="0" tint="-4.9989318521683403E-2"/>
      </bottom>
      <diagonal/>
    </border>
    <border>
      <left/>
      <right style="thin">
        <color auto="1"/>
      </right>
      <top/>
      <bottom style="thin">
        <color theme="0" tint="-4.9989318521683403E-2"/>
      </bottom>
      <diagonal/>
    </border>
    <border>
      <left style="thin">
        <color auto="1"/>
      </left>
      <right/>
      <top style="thin">
        <color theme="0" tint="-4.9989318521683403E-2"/>
      </top>
      <bottom/>
      <diagonal/>
    </border>
    <border>
      <left/>
      <right style="thin">
        <color auto="1"/>
      </right>
      <top style="thin">
        <color theme="0" tint="-4.9989318521683403E-2"/>
      </top>
      <bottom/>
      <diagonal/>
    </border>
    <border>
      <left/>
      <right style="thin">
        <color auto="1"/>
      </right>
      <top style="thin">
        <color theme="0" tint="-4.9989318521683403E-2"/>
      </top>
      <bottom style="thin">
        <color theme="0" tint="-4.9989318521683403E-2"/>
      </bottom>
      <diagonal/>
    </border>
    <border>
      <left/>
      <right style="thin">
        <color auto="1"/>
      </right>
      <top style="hair">
        <color indexed="64"/>
      </top>
      <bottom style="thin">
        <color indexed="64"/>
      </bottom>
      <diagonal/>
    </border>
    <border>
      <left style="thin">
        <color theme="0" tint="-4.9989318521683403E-2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auto="1"/>
      </right>
      <top/>
      <bottom style="hair">
        <color indexed="64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thin">
        <color indexed="64"/>
      </left>
      <right/>
      <top/>
      <bottom style="hair">
        <color theme="0" tint="-4.9989318521683403E-2"/>
      </bottom>
      <diagonal/>
    </border>
    <border>
      <left/>
      <right style="thin">
        <color indexed="64"/>
      </right>
      <top/>
      <bottom style="hair">
        <color theme="0" tint="-4.9989318521683403E-2"/>
      </bottom>
      <diagonal/>
    </border>
    <border>
      <left style="thin">
        <color indexed="64"/>
      </left>
      <right/>
      <top style="hair">
        <color theme="0" tint="-4.9989318521683403E-2"/>
      </top>
      <bottom/>
      <diagonal/>
    </border>
    <border>
      <left/>
      <right/>
      <top style="hair">
        <color theme="0" tint="-4.9989318521683403E-2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662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0" xfId="0" applyFont="1"/>
    <xf numFmtId="0" fontId="3" fillId="0" borderId="0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7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top"/>
    </xf>
    <xf numFmtId="0" fontId="10" fillId="0" borderId="0" xfId="0" applyFont="1" applyBorder="1" applyAlignment="1">
      <alignment vertical="center"/>
    </xf>
    <xf numFmtId="49" fontId="10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2" fillId="0" borderId="0" xfId="0" applyFont="1" applyBorder="1"/>
    <xf numFmtId="0" fontId="5" fillId="4" borderId="1" xfId="0" applyFont="1" applyFill="1" applyBorder="1" applyAlignment="1">
      <alignment vertical="center"/>
    </xf>
    <xf numFmtId="0" fontId="13" fillId="0" borderId="0" xfId="1" applyFont="1" applyAlignment="1">
      <alignment vertical="center"/>
    </xf>
    <xf numFmtId="0" fontId="1" fillId="0" borderId="69" xfId="0" applyFont="1" applyBorder="1" applyAlignment="1">
      <alignment horizontal="center" vertical="center"/>
    </xf>
    <xf numFmtId="0" fontId="1" fillId="0" borderId="67" xfId="0" applyFont="1" applyBorder="1" applyAlignment="1">
      <alignment horizontal="center" vertical="center"/>
    </xf>
    <xf numFmtId="0" fontId="1" fillId="0" borderId="70" xfId="0" applyFont="1" applyBorder="1" applyAlignment="1">
      <alignment horizontal="center" vertical="center"/>
    </xf>
    <xf numFmtId="0" fontId="2" fillId="0" borderId="0" xfId="0" applyFont="1" applyAlignment="1"/>
    <xf numFmtId="0" fontId="15" fillId="0" borderId="0" xfId="1" applyFont="1" applyAlignment="1">
      <alignment vertical="center"/>
    </xf>
    <xf numFmtId="49" fontId="3" fillId="0" borderId="59" xfId="1" applyNumberFormat="1" applyFont="1" applyBorder="1" applyAlignment="1">
      <alignment horizontal="center" vertical="center"/>
    </xf>
    <xf numFmtId="49" fontId="8" fillId="0" borderId="59" xfId="1" applyNumberFormat="1" applyFont="1" applyBorder="1" applyAlignment="1">
      <alignment horizontal="center" vertical="center"/>
    </xf>
    <xf numFmtId="49" fontId="18" fillId="0" borderId="59" xfId="1" applyNumberFormat="1" applyFont="1" applyBorder="1" applyAlignment="1">
      <alignment horizontal="center" vertical="center"/>
    </xf>
    <xf numFmtId="49" fontId="6" fillId="0" borderId="59" xfId="1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top" wrapText="1"/>
    </xf>
    <xf numFmtId="14" fontId="3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3" borderId="76" xfId="0" applyFont="1" applyFill="1" applyBorder="1" applyAlignment="1">
      <alignment vertical="center"/>
    </xf>
    <xf numFmtId="0" fontId="4" fillId="0" borderId="60" xfId="0" applyFont="1" applyBorder="1" applyAlignment="1">
      <alignment vertical="center"/>
    </xf>
    <xf numFmtId="0" fontId="18" fillId="0" borderId="60" xfId="0" applyFont="1" applyBorder="1" applyAlignment="1">
      <alignment vertical="center"/>
    </xf>
    <xf numFmtId="0" fontId="4" fillId="0" borderId="74" xfId="0" applyFont="1" applyBorder="1" applyAlignment="1">
      <alignment vertical="top"/>
    </xf>
    <xf numFmtId="0" fontId="4" fillId="0" borderId="6" xfId="0" applyFont="1" applyBorder="1" applyAlignment="1">
      <alignment vertical="center"/>
    </xf>
    <xf numFmtId="0" fontId="4" fillId="0" borderId="6" xfId="0" applyFont="1" applyBorder="1" applyAlignment="1">
      <alignment horizontal="left" vertical="top"/>
    </xf>
    <xf numFmtId="0" fontId="4" fillId="0" borderId="74" xfId="0" applyFont="1" applyBorder="1" applyAlignment="1">
      <alignment vertical="center"/>
    </xf>
    <xf numFmtId="0" fontId="3" fillId="0" borderId="81" xfId="0" applyFont="1" applyFill="1" applyBorder="1" applyAlignment="1">
      <alignment vertical="center"/>
    </xf>
    <xf numFmtId="0" fontId="3" fillId="0" borderId="83" xfId="0" applyFont="1" applyFill="1" applyBorder="1" applyAlignment="1">
      <alignment vertical="top"/>
    </xf>
    <xf numFmtId="0" fontId="5" fillId="3" borderId="80" xfId="0" applyFont="1" applyFill="1" applyBorder="1" applyAlignment="1">
      <alignment vertical="center"/>
    </xf>
    <xf numFmtId="0" fontId="5" fillId="4" borderId="72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5" fillId="2" borderId="76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3" fillId="0" borderId="19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3" fillId="0" borderId="18" xfId="1" applyFont="1" applyBorder="1" applyAlignment="1">
      <alignment horizontal="left" vertical="center"/>
    </xf>
    <xf numFmtId="0" fontId="21" fillId="0" borderId="87" xfId="0" applyFont="1" applyBorder="1" applyAlignment="1">
      <alignment horizontal="center" vertical="center" wrapText="1"/>
    </xf>
    <xf numFmtId="0" fontId="22" fillId="0" borderId="88" xfId="0" applyFont="1" applyBorder="1" applyAlignment="1">
      <alignment vertical="center" shrinkToFit="1"/>
    </xf>
    <xf numFmtId="0" fontId="0" fillId="0" borderId="90" xfId="0" applyBorder="1"/>
    <xf numFmtId="0" fontId="22" fillId="6" borderId="91" xfId="0" applyFont="1" applyFill="1" applyBorder="1" applyAlignment="1">
      <alignment vertical="center"/>
    </xf>
    <xf numFmtId="0" fontId="0" fillId="6" borderId="93" xfId="0" applyFill="1" applyBorder="1"/>
    <xf numFmtId="0" fontId="22" fillId="7" borderId="91" xfId="0" applyFont="1" applyFill="1" applyBorder="1" applyAlignment="1">
      <alignment vertical="center"/>
    </xf>
    <xf numFmtId="0" fontId="0" fillId="7" borderId="93" xfId="0" applyFill="1" applyBorder="1"/>
    <xf numFmtId="0" fontId="22" fillId="8" borderId="91" xfId="0" applyFont="1" applyFill="1" applyBorder="1" applyAlignment="1">
      <alignment vertical="center"/>
    </xf>
    <xf numFmtId="0" fontId="0" fillId="8" borderId="93" xfId="0" applyFill="1" applyBorder="1"/>
    <xf numFmtId="0" fontId="22" fillId="9" borderId="91" xfId="0" applyFont="1" applyFill="1" applyBorder="1" applyAlignment="1">
      <alignment vertical="center"/>
    </xf>
    <xf numFmtId="0" fontId="0" fillId="9" borderId="93" xfId="0" applyFill="1" applyBorder="1"/>
    <xf numFmtId="0" fontId="0" fillId="9" borderId="93" xfId="0" applyFill="1" applyBorder="1" applyAlignment="1">
      <alignment horizontal="left" vertical="center"/>
    </xf>
    <xf numFmtId="0" fontId="22" fillId="10" borderId="91" xfId="0" applyFont="1" applyFill="1" applyBorder="1" applyAlignment="1">
      <alignment vertical="center"/>
    </xf>
    <xf numFmtId="0" fontId="0" fillId="10" borderId="93" xfId="0" applyFill="1" applyBorder="1"/>
    <xf numFmtId="0" fontId="0" fillId="10" borderId="93" xfId="0" applyFill="1" applyBorder="1" applyAlignment="1">
      <alignment horizontal="left" vertical="center"/>
    </xf>
    <xf numFmtId="0" fontId="22" fillId="11" borderId="91" xfId="0" applyFont="1" applyFill="1" applyBorder="1" applyAlignment="1">
      <alignment vertical="center"/>
    </xf>
    <xf numFmtId="0" fontId="0" fillId="11" borderId="93" xfId="0" applyFill="1" applyBorder="1"/>
    <xf numFmtId="0" fontId="0" fillId="11" borderId="93" xfId="0" applyFill="1" applyBorder="1" applyAlignment="1">
      <alignment horizontal="left" vertical="center"/>
    </xf>
    <xf numFmtId="0" fontId="22" fillId="11" borderId="94" xfId="0" applyFont="1" applyFill="1" applyBorder="1" applyAlignment="1">
      <alignment vertical="center"/>
    </xf>
    <xf numFmtId="0" fontId="0" fillId="11" borderId="95" xfId="0" applyFill="1" applyBorder="1"/>
    <xf numFmtId="0" fontId="0" fillId="11" borderId="95" xfId="0" applyFill="1" applyBorder="1" applyAlignment="1">
      <alignment horizontal="left" vertical="center"/>
    </xf>
    <xf numFmtId="0" fontId="20" fillId="0" borderId="96" xfId="0" applyFont="1" applyBorder="1" applyAlignment="1">
      <alignment vertical="center"/>
    </xf>
    <xf numFmtId="0" fontId="20" fillId="0" borderId="97" xfId="0" applyFont="1" applyBorder="1" applyAlignment="1">
      <alignment vertical="center"/>
    </xf>
    <xf numFmtId="0" fontId="20" fillId="0" borderId="98" xfId="0" applyFont="1" applyBorder="1" applyAlignment="1">
      <alignment vertical="center"/>
    </xf>
    <xf numFmtId="0" fontId="0" fillId="9" borderId="93" xfId="0" applyFont="1" applyFill="1" applyBorder="1" applyAlignment="1">
      <alignment horizontal="left" vertical="center"/>
    </xf>
    <xf numFmtId="0" fontId="0" fillId="10" borderId="93" xfId="0" applyFont="1" applyFill="1" applyBorder="1" applyAlignment="1">
      <alignment horizontal="left" vertical="center"/>
    </xf>
    <xf numFmtId="0" fontId="0" fillId="11" borderId="93" xfId="0" applyFont="1" applyFill="1" applyBorder="1" applyAlignment="1">
      <alignment horizontal="left" vertical="center"/>
    </xf>
    <xf numFmtId="0" fontId="0" fillId="11" borderId="95" xfId="0" applyFont="1" applyFill="1" applyBorder="1" applyAlignment="1">
      <alignment horizontal="left" vertical="center"/>
    </xf>
    <xf numFmtId="0" fontId="0" fillId="0" borderId="99" xfId="0" applyFont="1" applyBorder="1" applyAlignment="1">
      <alignment vertical="center"/>
    </xf>
    <xf numFmtId="0" fontId="0" fillId="0" borderId="89" xfId="0" applyFont="1" applyBorder="1" applyAlignment="1">
      <alignment vertical="center"/>
    </xf>
    <xf numFmtId="0" fontId="0" fillId="6" borderId="100" xfId="0" applyFont="1" applyFill="1" applyBorder="1" applyAlignment="1">
      <alignment vertical="center"/>
    </xf>
    <xf numFmtId="0" fontId="0" fillId="6" borderId="92" xfId="0" applyFont="1" applyFill="1" applyBorder="1" applyAlignment="1">
      <alignment vertical="center"/>
    </xf>
    <xf numFmtId="0" fontId="0" fillId="7" borderId="100" xfId="0" applyFont="1" applyFill="1" applyBorder="1" applyAlignment="1">
      <alignment vertical="center"/>
    </xf>
    <xf numFmtId="0" fontId="0" fillId="7" borderId="92" xfId="0" applyFont="1" applyFill="1" applyBorder="1" applyAlignment="1">
      <alignment vertical="center"/>
    </xf>
    <xf numFmtId="0" fontId="0" fillId="8" borderId="100" xfId="0" applyFont="1" applyFill="1" applyBorder="1" applyAlignment="1">
      <alignment vertical="center"/>
    </xf>
    <xf numFmtId="0" fontId="0" fillId="8" borderId="92" xfId="0" applyFont="1" applyFill="1" applyBorder="1" applyAlignment="1">
      <alignment vertical="center"/>
    </xf>
    <xf numFmtId="0" fontId="20" fillId="0" borderId="0" xfId="0" applyFont="1"/>
    <xf numFmtId="0" fontId="3" fillId="0" borderId="102" xfId="0" applyFont="1" applyBorder="1" applyAlignment="1">
      <alignment vertical="center"/>
    </xf>
    <xf numFmtId="0" fontId="3" fillId="0" borderId="93" xfId="0" applyFont="1" applyBorder="1" applyAlignment="1">
      <alignment vertical="center"/>
    </xf>
    <xf numFmtId="0" fontId="6" fillId="0" borderId="102" xfId="0" applyFont="1" applyBorder="1" applyAlignment="1">
      <alignment vertical="center"/>
    </xf>
    <xf numFmtId="0" fontId="6" fillId="0" borderId="93" xfId="0" applyFont="1" applyBorder="1" applyAlignment="1">
      <alignment vertical="center"/>
    </xf>
    <xf numFmtId="0" fontId="6" fillId="0" borderId="103" xfId="0" applyFont="1" applyBorder="1" applyAlignment="1">
      <alignment vertical="center"/>
    </xf>
    <xf numFmtId="0" fontId="5" fillId="0" borderId="102" xfId="0" applyFont="1" applyBorder="1" applyAlignment="1">
      <alignment vertical="center"/>
    </xf>
    <xf numFmtId="0" fontId="5" fillId="0" borderId="93" xfId="0" applyFont="1" applyBorder="1" applyAlignment="1">
      <alignment vertical="center"/>
    </xf>
    <xf numFmtId="0" fontId="5" fillId="0" borderId="103" xfId="0" applyFont="1" applyBorder="1" applyAlignment="1">
      <alignment vertical="center"/>
    </xf>
    <xf numFmtId="0" fontId="3" fillId="0" borderId="103" xfId="0" applyFont="1" applyBorder="1" applyAlignment="1">
      <alignment vertical="center"/>
    </xf>
    <xf numFmtId="0" fontId="3" fillId="0" borderId="102" xfId="0" applyFont="1" applyBorder="1" applyAlignment="1">
      <alignment horizontal="left" vertical="center"/>
    </xf>
    <xf numFmtId="0" fontId="3" fillId="0" borderId="93" xfId="0" applyFont="1" applyBorder="1" applyAlignment="1">
      <alignment horizontal="left" vertical="center"/>
    </xf>
    <xf numFmtId="0" fontId="3" fillId="0" borderId="103" xfId="0" applyFont="1" applyBorder="1" applyAlignment="1">
      <alignment horizontal="left" vertical="center"/>
    </xf>
    <xf numFmtId="0" fontId="1" fillId="0" borderId="102" xfId="0" applyFont="1" applyBorder="1"/>
    <xf numFmtId="0" fontId="1" fillId="0" borderId="93" xfId="0" applyFont="1" applyBorder="1"/>
    <xf numFmtId="0" fontId="1" fillId="0" borderId="103" xfId="0" applyFont="1" applyBorder="1"/>
    <xf numFmtId="0" fontId="1" fillId="0" borderId="104" xfId="0" applyFont="1" applyBorder="1"/>
    <xf numFmtId="0" fontId="1" fillId="0" borderId="105" xfId="0" applyFont="1" applyBorder="1"/>
    <xf numFmtId="0" fontId="1" fillId="0" borderId="106" xfId="0" applyFont="1" applyBorder="1"/>
    <xf numFmtId="0" fontId="6" fillId="0" borderId="107" xfId="0" applyFont="1" applyBorder="1" applyAlignment="1">
      <alignment vertical="center"/>
    </xf>
    <xf numFmtId="0" fontId="6" fillId="0" borderId="108" xfId="0" applyFont="1" applyBorder="1" applyAlignment="1">
      <alignment vertical="center"/>
    </xf>
    <xf numFmtId="0" fontId="6" fillId="0" borderId="109" xfId="0" applyFont="1" applyBorder="1" applyAlignment="1">
      <alignment vertical="center"/>
    </xf>
    <xf numFmtId="0" fontId="0" fillId="0" borderId="101" xfId="0" applyBorder="1" applyAlignment="1">
      <alignment horizontal="left" vertical="center"/>
    </xf>
    <xf numFmtId="0" fontId="0" fillId="6" borderId="103" xfId="0" applyFill="1" applyBorder="1" applyAlignment="1">
      <alignment horizontal="left" vertical="center"/>
    </xf>
    <xf numFmtId="0" fontId="0" fillId="7" borderId="103" xfId="0" applyFill="1" applyBorder="1" applyAlignment="1">
      <alignment horizontal="left" vertical="center"/>
    </xf>
    <xf numFmtId="0" fontId="0" fillId="8" borderId="103" xfId="0" applyFill="1" applyBorder="1" applyAlignment="1">
      <alignment horizontal="left" vertical="center"/>
    </xf>
    <xf numFmtId="0" fontId="0" fillId="9" borderId="103" xfId="0" applyFill="1" applyBorder="1" applyAlignment="1">
      <alignment horizontal="left" vertical="center"/>
    </xf>
    <xf numFmtId="0" fontId="0" fillId="10" borderId="103" xfId="0" applyFill="1" applyBorder="1" applyAlignment="1">
      <alignment horizontal="left" vertical="center"/>
    </xf>
    <xf numFmtId="0" fontId="0" fillId="11" borderId="103" xfId="0" applyFill="1" applyBorder="1" applyAlignment="1">
      <alignment horizontal="left" vertical="center"/>
    </xf>
    <xf numFmtId="0" fontId="0" fillId="11" borderId="115" xfId="0" applyFill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3" fillId="0" borderId="19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3" fillId="0" borderId="18" xfId="1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71" xfId="0" applyFont="1" applyBorder="1" applyAlignment="1">
      <alignment vertical="center"/>
    </xf>
    <xf numFmtId="0" fontId="1" fillId="0" borderId="67" xfId="0" applyFont="1" applyFill="1" applyBorder="1" applyAlignment="1">
      <alignment horizontal="center" vertical="center"/>
    </xf>
    <xf numFmtId="0" fontId="9" fillId="0" borderId="17" xfId="1" applyFont="1" applyBorder="1" applyAlignment="1">
      <alignment vertical="center"/>
    </xf>
    <xf numFmtId="0" fontId="15" fillId="0" borderId="13" xfId="1" applyFont="1" applyBorder="1" applyAlignment="1">
      <alignment vertical="center"/>
    </xf>
    <xf numFmtId="0" fontId="16" fillId="0" borderId="13" xfId="1" applyFont="1" applyBorder="1" applyAlignment="1">
      <alignment horizontal="left" vertical="center"/>
    </xf>
    <xf numFmtId="0" fontId="16" fillId="0" borderId="16" xfId="1" applyFont="1" applyBorder="1" applyAlignment="1">
      <alignment horizontal="left" vertical="center"/>
    </xf>
    <xf numFmtId="0" fontId="5" fillId="12" borderId="110" xfId="0" applyFont="1" applyFill="1" applyBorder="1" applyAlignment="1">
      <alignment horizontal="left" vertical="top" wrapText="1"/>
    </xf>
    <xf numFmtId="14" fontId="5" fillId="12" borderId="111" xfId="0" applyNumberFormat="1" applyFont="1" applyFill="1" applyBorder="1" applyAlignment="1">
      <alignment horizontal="left" vertical="top" wrapText="1"/>
    </xf>
    <xf numFmtId="0" fontId="5" fillId="13" borderId="110" xfId="0" applyFont="1" applyFill="1" applyBorder="1" applyAlignment="1">
      <alignment horizontal="left" vertical="top" wrapText="1"/>
    </xf>
    <xf numFmtId="14" fontId="5" fillId="13" borderId="111" xfId="0" applyNumberFormat="1" applyFont="1" applyFill="1" applyBorder="1" applyAlignment="1">
      <alignment horizontal="left" vertical="top" wrapText="1"/>
    </xf>
    <xf numFmtId="49" fontId="18" fillId="0" borderId="19" xfId="1" applyNumberFormat="1" applyFont="1" applyBorder="1" applyAlignment="1">
      <alignment horizontal="center" vertical="center"/>
    </xf>
    <xf numFmtId="49" fontId="6" fillId="0" borderId="19" xfId="1" applyNumberFormat="1" applyFont="1" applyBorder="1" applyAlignment="1">
      <alignment horizontal="center" vertical="center"/>
    </xf>
    <xf numFmtId="49" fontId="3" fillId="0" borderId="20" xfId="1" applyNumberFormat="1" applyFont="1" applyBorder="1" applyAlignment="1">
      <alignment vertical="center"/>
    </xf>
    <xf numFmtId="49" fontId="18" fillId="0" borderId="20" xfId="1" applyNumberFormat="1" applyFont="1" applyBorder="1" applyAlignment="1">
      <alignment horizontal="center" vertical="center"/>
    </xf>
    <xf numFmtId="49" fontId="6" fillId="0" borderId="20" xfId="1" applyNumberFormat="1" applyFont="1" applyBorder="1" applyAlignment="1">
      <alignment horizontal="center" vertical="center"/>
    </xf>
    <xf numFmtId="49" fontId="8" fillId="0" borderId="81" xfId="1" applyNumberFormat="1" applyFont="1" applyBorder="1" applyAlignment="1">
      <alignment horizontal="center" vertical="center"/>
    </xf>
    <xf numFmtId="14" fontId="3" fillId="0" borderId="119" xfId="1" applyNumberFormat="1" applyFont="1" applyBorder="1" applyAlignment="1">
      <alignment horizontal="left" vertical="center"/>
    </xf>
    <xf numFmtId="49" fontId="8" fillId="0" borderId="120" xfId="1" applyNumberFormat="1" applyFont="1" applyBorder="1" applyAlignment="1">
      <alignment horizontal="center" vertical="center"/>
    </xf>
    <xf numFmtId="49" fontId="8" fillId="0" borderId="82" xfId="1" applyNumberFormat="1" applyFont="1" applyBorder="1" applyAlignment="1">
      <alignment horizontal="center" vertical="center"/>
    </xf>
    <xf numFmtId="49" fontId="18" fillId="0" borderId="11" xfId="1" applyNumberFormat="1" applyFont="1" applyBorder="1" applyAlignment="1">
      <alignment horizontal="center" vertical="center"/>
    </xf>
    <xf numFmtId="49" fontId="3" fillId="0" borderId="10" xfId="1" applyNumberFormat="1" applyFont="1" applyBorder="1" applyAlignment="1">
      <alignment vertical="center"/>
    </xf>
    <xf numFmtId="49" fontId="3" fillId="0" borderId="121" xfId="1" applyNumberFormat="1" applyFont="1" applyBorder="1" applyAlignment="1">
      <alignment horizontal="center" vertical="center"/>
    </xf>
    <xf numFmtId="0" fontId="4" fillId="0" borderId="123" xfId="1" applyFont="1" applyBorder="1" applyAlignment="1">
      <alignment vertical="center" wrapText="1"/>
    </xf>
    <xf numFmtId="0" fontId="8" fillId="0" borderId="125" xfId="1" applyFont="1" applyBorder="1" applyAlignment="1">
      <alignment vertical="center"/>
    </xf>
    <xf numFmtId="0" fontId="8" fillId="0" borderId="126" xfId="1" applyFont="1" applyBorder="1" applyAlignment="1">
      <alignment vertical="center"/>
    </xf>
    <xf numFmtId="49" fontId="18" fillId="0" borderId="121" xfId="1" applyNumberFormat="1" applyFont="1" applyBorder="1" applyAlignment="1">
      <alignment horizontal="center" vertical="center"/>
    </xf>
    <xf numFmtId="0" fontId="4" fillId="0" borderId="127" xfId="1" applyFont="1" applyBorder="1" applyAlignment="1">
      <alignment horizontal="center" vertical="center" wrapText="1"/>
    </xf>
    <xf numFmtId="0" fontId="4" fillId="0" borderId="26" xfId="1" applyFont="1" applyBorder="1" applyAlignment="1">
      <alignment horizontal="center" vertical="center" textRotation="90"/>
    </xf>
    <xf numFmtId="0" fontId="3" fillId="0" borderId="81" xfId="1" applyFont="1" applyBorder="1" applyAlignment="1">
      <alignment horizontal="left" vertical="center"/>
    </xf>
    <xf numFmtId="14" fontId="3" fillId="0" borderId="82" xfId="1" applyNumberFormat="1" applyFont="1" applyBorder="1" applyAlignment="1">
      <alignment horizontal="left" vertical="center"/>
    </xf>
    <xf numFmtId="0" fontId="9" fillId="0" borderId="122" xfId="1" applyFont="1" applyBorder="1" applyAlignment="1">
      <alignment vertical="center"/>
    </xf>
    <xf numFmtId="0" fontId="9" fillId="0" borderId="26" xfId="1" applyFont="1" applyBorder="1" applyAlignment="1">
      <alignment vertical="center"/>
    </xf>
    <xf numFmtId="0" fontId="15" fillId="0" borderId="26" xfId="1" applyFont="1" applyBorder="1" applyAlignment="1">
      <alignment vertical="center"/>
    </xf>
    <xf numFmtId="0" fontId="16" fillId="0" borderId="26" xfId="1" applyFont="1" applyBorder="1" applyAlignment="1">
      <alignment horizontal="left" vertical="center"/>
    </xf>
    <xf numFmtId="0" fontId="16" fillId="0" borderId="27" xfId="1" applyFont="1" applyBorder="1" applyAlignment="1">
      <alignment horizontal="left" vertical="center"/>
    </xf>
    <xf numFmtId="0" fontId="17" fillId="0" borderId="117" xfId="1" applyFont="1" applyBorder="1" applyAlignment="1">
      <alignment horizontal="left" vertical="center"/>
    </xf>
    <xf numFmtId="0" fontId="17" fillId="0" borderId="117" xfId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6" fillId="0" borderId="19" xfId="1" applyNumberFormat="1" applyFont="1" applyBorder="1" applyAlignment="1">
      <alignment horizontal="center" vertical="center"/>
    </xf>
    <xf numFmtId="49" fontId="6" fillId="0" borderId="20" xfId="1" applyNumberFormat="1" applyFont="1" applyBorder="1" applyAlignment="1">
      <alignment horizontal="center" vertical="center"/>
    </xf>
    <xf numFmtId="49" fontId="6" fillId="0" borderId="59" xfId="1" applyNumberFormat="1" applyFont="1" applyBorder="1" applyAlignment="1">
      <alignment horizontal="center" vertical="top"/>
    </xf>
    <xf numFmtId="0" fontId="11" fillId="0" borderId="30" xfId="0" applyFont="1" applyBorder="1" applyAlignment="1">
      <alignment vertical="center"/>
    </xf>
    <xf numFmtId="0" fontId="11" fillId="0" borderId="130" xfId="0" applyFont="1" applyBorder="1" applyAlignment="1">
      <alignment vertical="center"/>
    </xf>
    <xf numFmtId="0" fontId="11" fillId="0" borderId="9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33" xfId="0" applyFont="1" applyBorder="1" applyAlignment="1">
      <alignment vertical="center"/>
    </xf>
    <xf numFmtId="0" fontId="11" fillId="0" borderId="133" xfId="0" applyFont="1" applyBorder="1" applyAlignment="1">
      <alignment vertical="center"/>
    </xf>
    <xf numFmtId="0" fontId="3" fillId="12" borderId="75" xfId="0" applyFont="1" applyFill="1" applyBorder="1" applyAlignment="1">
      <alignment vertical="top"/>
    </xf>
    <xf numFmtId="0" fontId="3" fillId="12" borderId="81" xfId="0" applyFont="1" applyFill="1" applyBorder="1" applyAlignment="1">
      <alignment vertical="center"/>
    </xf>
    <xf numFmtId="14" fontId="3" fillId="12" borderId="81" xfId="0" applyNumberFormat="1" applyFont="1" applyFill="1" applyBorder="1" applyAlignment="1">
      <alignment horizontal="left" vertical="center"/>
    </xf>
    <xf numFmtId="0" fontId="6" fillId="12" borderId="81" xfId="0" applyFont="1" applyFill="1" applyBorder="1" applyAlignment="1">
      <alignment vertical="center"/>
    </xf>
    <xf numFmtId="0" fontId="3" fillId="12" borderId="82" xfId="0" applyFont="1" applyFill="1" applyBorder="1" applyAlignment="1">
      <alignment vertical="top"/>
    </xf>
    <xf numFmtId="0" fontId="3" fillId="12" borderId="73" xfId="0" applyFont="1" applyFill="1" applyBorder="1" applyAlignment="1">
      <alignment vertical="center"/>
    </xf>
    <xf numFmtId="0" fontId="3" fillId="12" borderId="84" xfId="0" applyFont="1" applyFill="1" applyBorder="1" applyAlignment="1">
      <alignment vertical="top"/>
    </xf>
    <xf numFmtId="0" fontId="3" fillId="12" borderId="73" xfId="0" applyFont="1" applyFill="1" applyBorder="1" applyAlignment="1">
      <alignment horizontal="left" vertical="top"/>
    </xf>
    <xf numFmtId="0" fontId="4" fillId="12" borderId="82" xfId="0" applyFont="1" applyFill="1" applyBorder="1" applyAlignment="1">
      <alignment vertical="top"/>
    </xf>
    <xf numFmtId="0" fontId="3" fillId="0" borderId="133" xfId="0" applyFont="1" applyBorder="1" applyAlignment="1">
      <alignment horizontal="center" vertical="center"/>
    </xf>
    <xf numFmtId="0" fontId="3" fillId="0" borderId="140" xfId="0" applyFont="1" applyBorder="1" applyAlignment="1">
      <alignment vertical="center"/>
    </xf>
    <xf numFmtId="0" fontId="12" fillId="0" borderId="65" xfId="0" applyFont="1" applyBorder="1" applyAlignment="1">
      <alignment vertical="center"/>
    </xf>
    <xf numFmtId="0" fontId="12" fillId="0" borderId="63" xfId="0" applyFont="1" applyBorder="1" applyAlignment="1">
      <alignment vertical="center"/>
    </xf>
    <xf numFmtId="0" fontId="12" fillId="0" borderId="66" xfId="0" applyFont="1" applyBorder="1" applyAlignment="1">
      <alignment vertical="center"/>
    </xf>
    <xf numFmtId="0" fontId="12" fillId="0" borderId="65" xfId="0" applyFont="1" applyBorder="1" applyAlignment="1">
      <alignment vertical="top"/>
    </xf>
    <xf numFmtId="0" fontId="12" fillId="0" borderId="63" xfId="0" applyFont="1" applyBorder="1" applyAlignment="1">
      <alignment vertical="top"/>
    </xf>
    <xf numFmtId="0" fontId="3" fillId="0" borderId="136" xfId="0" applyFont="1" applyBorder="1" applyAlignment="1">
      <alignment vertical="center"/>
    </xf>
    <xf numFmtId="0" fontId="3" fillId="0" borderId="86" xfId="0" applyFont="1" applyBorder="1" applyAlignment="1">
      <alignment vertical="center"/>
    </xf>
    <xf numFmtId="0" fontId="27" fillId="0" borderId="0" xfId="0" applyFont="1"/>
    <xf numFmtId="49" fontId="9" fillId="0" borderId="0" xfId="0" applyNumberFormat="1" applyFont="1" applyBorder="1" applyAlignment="1">
      <alignment vertical="center"/>
    </xf>
    <xf numFmtId="0" fontId="5" fillId="12" borderId="80" xfId="0" applyFont="1" applyFill="1" applyBorder="1" applyAlignment="1">
      <alignment horizontal="left" vertical="center" wrapText="1"/>
    </xf>
    <xf numFmtId="0" fontId="14" fillId="0" borderId="0" xfId="0" applyFont="1" applyAlignment="1">
      <alignment horizontal="left" vertical="center"/>
    </xf>
    <xf numFmtId="0" fontId="19" fillId="14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81" xfId="0" applyBorder="1" applyAlignment="1">
      <alignment horizontal="left"/>
    </xf>
    <xf numFmtId="0" fontId="0" fillId="0" borderId="82" xfId="0" applyBorder="1" applyAlignment="1">
      <alignment horizontal="left"/>
    </xf>
    <xf numFmtId="0" fontId="0" fillId="0" borderId="83" xfId="0" applyBorder="1" applyAlignment="1">
      <alignment horizontal="left"/>
    </xf>
    <xf numFmtId="0" fontId="0" fillId="0" borderId="149" xfId="0" applyBorder="1" applyAlignment="1">
      <alignment horizontal="left"/>
    </xf>
    <xf numFmtId="0" fontId="16" fillId="15" borderId="72" xfId="0" applyFont="1" applyFill="1" applyBorder="1" applyAlignment="1">
      <alignment horizontal="center" vertical="center" wrapText="1"/>
    </xf>
    <xf numFmtId="0" fontId="0" fillId="0" borderId="84" xfId="0" applyBorder="1" applyAlignment="1">
      <alignment horizontal="left"/>
    </xf>
    <xf numFmtId="0" fontId="0" fillId="0" borderId="154" xfId="0" applyBorder="1" applyAlignment="1">
      <alignment horizontal="left"/>
    </xf>
    <xf numFmtId="49" fontId="16" fillId="15" borderId="151" xfId="0" applyNumberFormat="1" applyFont="1" applyFill="1" applyBorder="1" applyAlignment="1">
      <alignment horizontal="center" vertical="center" wrapText="1"/>
    </xf>
    <xf numFmtId="49" fontId="0" fillId="0" borderId="148" xfId="0" applyNumberFormat="1" applyBorder="1" applyAlignment="1">
      <alignment horizontal="center"/>
    </xf>
    <xf numFmtId="49" fontId="0" fillId="0" borderId="59" xfId="0" applyNumberFormat="1" applyBorder="1" applyAlignment="1">
      <alignment horizontal="center"/>
    </xf>
    <xf numFmtId="49" fontId="0" fillId="0" borderId="146" xfId="0" applyNumberFormat="1" applyBorder="1" applyAlignment="1">
      <alignment horizontal="center"/>
    </xf>
    <xf numFmtId="49" fontId="0" fillId="0" borderId="145" xfId="0" applyNumberFormat="1" applyBorder="1" applyAlignment="1">
      <alignment horizontal="center"/>
    </xf>
    <xf numFmtId="49" fontId="0" fillId="0" borderId="121" xfId="0" applyNumberFormat="1" applyBorder="1" applyAlignment="1">
      <alignment horizontal="center"/>
    </xf>
    <xf numFmtId="49" fontId="0" fillId="0" borderId="120" xfId="0" applyNumberFormat="1" applyBorder="1" applyAlignment="1">
      <alignment horizontal="center"/>
    </xf>
    <xf numFmtId="49" fontId="0" fillId="0" borderId="0" xfId="0" applyNumberFormat="1" applyAlignment="1">
      <alignment horizontal="center"/>
    </xf>
    <xf numFmtId="49" fontId="16" fillId="15" borderId="150" xfId="0" applyNumberFormat="1" applyFont="1" applyFill="1" applyBorder="1" applyAlignment="1">
      <alignment horizontal="center" vertical="center" wrapText="1"/>
    </xf>
    <xf numFmtId="49" fontId="0" fillId="0" borderId="147" xfId="0" applyNumberFormat="1" applyBorder="1" applyAlignment="1">
      <alignment horizontal="center"/>
    </xf>
    <xf numFmtId="49" fontId="0" fillId="0" borderId="125" xfId="0" applyNumberFormat="1" applyBorder="1" applyAlignment="1">
      <alignment horizontal="center"/>
    </xf>
    <xf numFmtId="49" fontId="0" fillId="0" borderId="78" xfId="0" applyNumberFormat="1" applyBorder="1" applyAlignment="1">
      <alignment horizontal="center"/>
    </xf>
    <xf numFmtId="49" fontId="0" fillId="0" borderId="153" xfId="0" applyNumberFormat="1" applyBorder="1" applyAlignment="1">
      <alignment horizontal="center"/>
    </xf>
    <xf numFmtId="49" fontId="0" fillId="0" borderId="152" xfId="0" applyNumberFormat="1" applyBorder="1" applyAlignment="1">
      <alignment horizontal="center"/>
    </xf>
    <xf numFmtId="49" fontId="0" fillId="0" borderId="126" xfId="0" applyNumberForma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8" fillId="0" borderId="0" xfId="0" applyFont="1"/>
    <xf numFmtId="0" fontId="7" fillId="0" borderId="0" xfId="0" applyFont="1" applyAlignment="1">
      <alignment horizontal="justify" vertical="center"/>
    </xf>
    <xf numFmtId="0" fontId="3" fillId="0" borderId="7" xfId="0" applyFont="1" applyBorder="1" applyAlignment="1">
      <alignment horizontal="center" vertical="center"/>
    </xf>
    <xf numFmtId="0" fontId="3" fillId="0" borderId="163" xfId="0" applyFont="1" applyBorder="1" applyAlignment="1">
      <alignment horizontal="center" vertical="center"/>
    </xf>
    <xf numFmtId="0" fontId="11" fillId="0" borderId="163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11" fillId="0" borderId="173" xfId="0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49" fontId="3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49" fontId="3" fillId="12" borderId="73" xfId="0" applyNumberFormat="1" applyFont="1" applyFill="1" applyBorder="1" applyAlignment="1">
      <alignment vertical="top"/>
    </xf>
    <xf numFmtId="49" fontId="0" fillId="0" borderId="0" xfId="0" applyNumberFormat="1" applyBorder="1" applyAlignment="1">
      <alignment horizontal="center"/>
    </xf>
    <xf numFmtId="0" fontId="1" fillId="0" borderId="2" xfId="0" applyFont="1" applyBorder="1"/>
    <xf numFmtId="0" fontId="1" fillId="0" borderId="0" xfId="0" applyFont="1" applyBorder="1"/>
    <xf numFmtId="0" fontId="33" fillId="0" borderId="0" xfId="0" applyFont="1" applyAlignment="1">
      <alignment horizontal="center"/>
    </xf>
    <xf numFmtId="49" fontId="0" fillId="0" borderId="0" xfId="0" applyNumberFormat="1" applyAlignment="1">
      <alignment horizontal="left"/>
    </xf>
    <xf numFmtId="0" fontId="34" fillId="0" borderId="0" xfId="0" applyFont="1"/>
    <xf numFmtId="49" fontId="13" fillId="0" borderId="0" xfId="1" applyNumberFormat="1" applyFont="1" applyAlignment="1">
      <alignment vertical="center"/>
    </xf>
    <xf numFmtId="49" fontId="13" fillId="0" borderId="0" xfId="1" applyNumberFormat="1" applyFont="1" applyAlignment="1">
      <alignment horizontal="right" vertical="center"/>
    </xf>
    <xf numFmtId="49" fontId="37" fillId="0" borderId="19" xfId="1" applyNumberFormat="1" applyFont="1" applyBorder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17" fillId="0" borderId="107" xfId="0" applyFont="1" applyBorder="1" applyAlignment="1">
      <alignment vertical="center"/>
    </xf>
    <xf numFmtId="0" fontId="17" fillId="0" borderId="108" xfId="0" applyFont="1" applyBorder="1" applyAlignment="1">
      <alignment vertical="center"/>
    </xf>
    <xf numFmtId="0" fontId="17" fillId="0" borderId="109" xfId="0" applyFont="1" applyBorder="1" applyAlignment="1">
      <alignment vertical="center"/>
    </xf>
    <xf numFmtId="0" fontId="17" fillId="0" borderId="102" xfId="0" applyFont="1" applyBorder="1" applyAlignment="1">
      <alignment vertical="center"/>
    </xf>
    <xf numFmtId="0" fontId="17" fillId="0" borderId="93" xfId="0" applyFont="1" applyBorder="1" applyAlignment="1">
      <alignment vertical="center"/>
    </xf>
    <xf numFmtId="0" fontId="17" fillId="0" borderId="103" xfId="0" applyFont="1" applyBorder="1" applyAlignment="1">
      <alignment vertical="center"/>
    </xf>
    <xf numFmtId="0" fontId="17" fillId="0" borderId="102" xfId="0" applyFont="1" applyBorder="1" applyAlignment="1">
      <alignment horizontal="left" vertical="center"/>
    </xf>
    <xf numFmtId="0" fontId="17" fillId="0" borderId="93" xfId="0" applyFont="1" applyBorder="1" applyAlignment="1">
      <alignment horizontal="left" vertical="center"/>
    </xf>
    <xf numFmtId="0" fontId="17" fillId="0" borderId="103" xfId="0" applyFont="1" applyBorder="1" applyAlignment="1">
      <alignment horizontal="left" vertical="center"/>
    </xf>
    <xf numFmtId="0" fontId="27" fillId="0" borderId="102" xfId="0" applyFont="1" applyBorder="1"/>
    <xf numFmtId="0" fontId="27" fillId="0" borderId="93" xfId="0" applyFont="1" applyBorder="1"/>
    <xf numFmtId="0" fontId="27" fillId="0" borderId="103" xfId="0" applyFont="1" applyBorder="1"/>
    <xf numFmtId="0" fontId="27" fillId="0" borderId="104" xfId="0" applyFont="1" applyBorder="1"/>
    <xf numFmtId="0" fontId="27" fillId="0" borderId="105" xfId="0" applyFont="1" applyBorder="1"/>
    <xf numFmtId="0" fontId="27" fillId="0" borderId="106" xfId="0" applyFont="1" applyBorder="1"/>
    <xf numFmtId="49" fontId="39" fillId="0" borderId="59" xfId="1" applyNumberFormat="1" applyFont="1" applyBorder="1" applyAlignment="1">
      <alignment horizontal="center" vertical="center"/>
    </xf>
    <xf numFmtId="49" fontId="39" fillId="0" borderId="81" xfId="1" applyNumberFormat="1" applyFont="1" applyBorder="1" applyAlignment="1">
      <alignment horizontal="center" vertical="center"/>
    </xf>
    <xf numFmtId="49" fontId="39" fillId="0" borderId="120" xfId="1" applyNumberFormat="1" applyFont="1" applyBorder="1" applyAlignment="1">
      <alignment horizontal="center" vertical="center"/>
    </xf>
    <xf numFmtId="49" fontId="39" fillId="0" borderId="82" xfId="1" applyNumberFormat="1" applyFont="1" applyBorder="1" applyAlignment="1">
      <alignment horizontal="center" vertical="center"/>
    </xf>
    <xf numFmtId="49" fontId="32" fillId="0" borderId="121" xfId="1" applyNumberFormat="1" applyFont="1" applyBorder="1" applyAlignment="1">
      <alignment horizontal="center" vertical="center"/>
    </xf>
    <xf numFmtId="49" fontId="32" fillId="0" borderId="59" xfId="1" applyNumberFormat="1" applyFont="1" applyBorder="1" applyAlignment="1">
      <alignment horizontal="center" vertical="center"/>
    </xf>
    <xf numFmtId="0" fontId="40" fillId="0" borderId="0" xfId="1" applyFont="1" applyAlignment="1">
      <alignment horizontal="center" vertical="center"/>
    </xf>
    <xf numFmtId="0" fontId="3" fillId="0" borderId="19" xfId="1" applyFont="1" applyBorder="1" applyAlignment="1">
      <alignment horizontal="left" vertical="center"/>
    </xf>
    <xf numFmtId="49" fontId="19" fillId="0" borderId="59" xfId="1" applyNumberFormat="1" applyFont="1" applyBorder="1" applyAlignment="1">
      <alignment horizontal="center" vertical="center"/>
    </xf>
    <xf numFmtId="49" fontId="19" fillId="0" borderId="120" xfId="1" applyNumberFormat="1" applyFont="1" applyBorder="1" applyAlignment="1">
      <alignment horizontal="center" vertical="center"/>
    </xf>
    <xf numFmtId="49" fontId="38" fillId="0" borderId="121" xfId="1" applyNumberFormat="1" applyFont="1" applyBorder="1" applyAlignment="1">
      <alignment horizontal="center" vertical="center"/>
    </xf>
    <xf numFmtId="49" fontId="38" fillId="0" borderId="59" xfId="1" applyNumberFormat="1" applyFont="1" applyBorder="1" applyAlignment="1">
      <alignment horizontal="center" vertical="center"/>
    </xf>
    <xf numFmtId="0" fontId="3" fillId="0" borderId="19" xfId="1" applyFont="1" applyBorder="1" applyAlignment="1">
      <alignment horizontal="left" vertical="center"/>
    </xf>
    <xf numFmtId="0" fontId="4" fillId="0" borderId="6" xfId="0" applyFont="1" applyBorder="1" applyAlignment="1">
      <alignment horizontal="left" vertical="top"/>
    </xf>
    <xf numFmtId="0" fontId="4" fillId="0" borderId="77" xfId="0" applyFont="1" applyBorder="1" applyAlignment="1">
      <alignment horizontal="left" vertical="top"/>
    </xf>
    <xf numFmtId="0" fontId="4" fillId="0" borderId="78" xfId="0" applyFont="1" applyBorder="1" applyAlignment="1">
      <alignment horizontal="left" vertical="top" wrapText="1"/>
    </xf>
    <xf numFmtId="0" fontId="4" fillId="0" borderId="79" xfId="0" applyFont="1" applyBorder="1" applyAlignment="1">
      <alignment horizontal="left" vertical="top" wrapText="1"/>
    </xf>
    <xf numFmtId="0" fontId="24" fillId="2" borderId="1" xfId="0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 vertical="center"/>
    </xf>
    <xf numFmtId="0" fontId="24" fillId="2" borderId="3" xfId="0" applyFont="1" applyFill="1" applyBorder="1" applyAlignment="1">
      <alignment horizontal="center" vertical="center"/>
    </xf>
    <xf numFmtId="0" fontId="9" fillId="12" borderId="112" xfId="0" applyFont="1" applyFill="1" applyBorder="1" applyAlignment="1">
      <alignment horizontal="center" vertical="center"/>
    </xf>
    <xf numFmtId="0" fontId="9" fillId="12" borderId="113" xfId="0" applyFont="1" applyFill="1" applyBorder="1" applyAlignment="1">
      <alignment horizontal="center" vertical="center"/>
    </xf>
    <xf numFmtId="0" fontId="9" fillId="12" borderId="114" xfId="0" applyFont="1" applyFill="1" applyBorder="1" applyAlignment="1">
      <alignment horizontal="center" vertical="center"/>
    </xf>
    <xf numFmtId="0" fontId="9" fillId="13" borderId="112" xfId="0" applyFont="1" applyFill="1" applyBorder="1" applyAlignment="1">
      <alignment horizontal="center" vertical="center"/>
    </xf>
    <xf numFmtId="0" fontId="9" fillId="13" borderId="113" xfId="0" applyFont="1" applyFill="1" applyBorder="1" applyAlignment="1">
      <alignment horizontal="center" vertical="center"/>
    </xf>
    <xf numFmtId="0" fontId="9" fillId="13" borderId="114" xfId="0" applyFont="1" applyFill="1" applyBorder="1" applyAlignment="1">
      <alignment horizontal="center" vertical="center"/>
    </xf>
    <xf numFmtId="0" fontId="9" fillId="6" borderId="122" xfId="0" applyFont="1" applyFill="1" applyBorder="1" applyAlignment="1">
      <alignment horizontal="left" vertical="center"/>
    </xf>
    <xf numFmtId="0" fontId="9" fillId="6" borderId="26" xfId="0" applyFont="1" applyFill="1" applyBorder="1" applyAlignment="1">
      <alignment horizontal="left" vertical="center"/>
    </xf>
    <xf numFmtId="0" fontId="9" fillId="6" borderId="124" xfId="0" applyFont="1" applyFill="1" applyBorder="1" applyAlignment="1">
      <alignment horizontal="center" vertical="center"/>
    </xf>
    <xf numFmtId="0" fontId="9" fillId="6" borderId="26" xfId="0" applyFont="1" applyFill="1" applyBorder="1" applyAlignment="1">
      <alignment horizontal="center" vertical="center"/>
    </xf>
    <xf numFmtId="0" fontId="9" fillId="6" borderId="27" xfId="0" applyFont="1" applyFill="1" applyBorder="1" applyAlignment="1">
      <alignment horizontal="center" vertical="center"/>
    </xf>
    <xf numFmtId="0" fontId="8" fillId="0" borderId="86" xfId="0" applyFont="1" applyBorder="1" applyAlignment="1">
      <alignment vertical="center"/>
    </xf>
    <xf numFmtId="0" fontId="8" fillId="0" borderId="137" xfId="0" applyFont="1" applyBorder="1" applyAlignment="1">
      <alignment vertical="center"/>
    </xf>
    <xf numFmtId="0" fontId="3" fillId="0" borderId="138" xfId="0" applyFont="1" applyBorder="1" applyAlignment="1">
      <alignment vertical="center"/>
    </xf>
    <xf numFmtId="0" fontId="3" fillId="0" borderId="86" xfId="0" applyFont="1" applyBorder="1" applyAlignment="1">
      <alignment vertical="center"/>
    </xf>
    <xf numFmtId="0" fontId="32" fillId="0" borderId="86" xfId="0" applyFont="1" applyBorder="1" applyAlignment="1">
      <alignment vertical="center" shrinkToFit="1"/>
    </xf>
    <xf numFmtId="0" fontId="32" fillId="0" borderId="135" xfId="0" applyFont="1" applyBorder="1" applyAlignment="1">
      <alignment vertical="center" shrinkToFit="1"/>
    </xf>
    <xf numFmtId="0" fontId="3" fillId="0" borderId="17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60" xfId="0" applyFont="1" applyBorder="1" applyAlignment="1">
      <alignment horizontal="center" vertical="center"/>
    </xf>
    <xf numFmtId="0" fontId="3" fillId="0" borderId="139" xfId="0" applyFont="1" applyBorder="1" applyAlignment="1">
      <alignment horizontal="center" vertical="center"/>
    </xf>
    <xf numFmtId="0" fontId="3" fillId="0" borderId="161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0" fontId="26" fillId="0" borderId="134" xfId="0" applyFont="1" applyBorder="1" applyAlignment="1">
      <alignment horizontal="left" vertical="top"/>
    </xf>
    <xf numFmtId="0" fontId="26" fillId="0" borderId="0" xfId="0" applyFont="1" applyBorder="1" applyAlignment="1">
      <alignment horizontal="left" vertical="top"/>
    </xf>
    <xf numFmtId="0" fontId="26" fillId="0" borderId="7" xfId="0" applyFont="1" applyBorder="1" applyAlignment="1">
      <alignment horizontal="left" vertical="top"/>
    </xf>
    <xf numFmtId="0" fontId="26" fillId="0" borderId="141" xfId="0" applyFont="1" applyBorder="1" applyAlignment="1">
      <alignment horizontal="left" vertical="top"/>
    </xf>
    <xf numFmtId="0" fontId="26" fillId="0" borderId="139" xfId="0" applyFont="1" applyBorder="1" applyAlignment="1">
      <alignment horizontal="left" vertical="top"/>
    </xf>
    <xf numFmtId="0" fontId="26" fillId="0" borderId="161" xfId="0" applyFont="1" applyBorder="1" applyAlignment="1">
      <alignment horizontal="left" vertical="top"/>
    </xf>
    <xf numFmtId="0" fontId="26" fillId="0" borderId="132" xfId="0" applyFont="1" applyBorder="1" applyAlignment="1">
      <alignment horizontal="left" vertical="top"/>
    </xf>
    <xf numFmtId="0" fontId="26" fillId="0" borderId="133" xfId="0" applyFont="1" applyBorder="1" applyAlignment="1">
      <alignment horizontal="left" vertical="top"/>
    </xf>
    <xf numFmtId="0" fontId="26" fillId="0" borderId="163" xfId="0" applyFont="1" applyBorder="1" applyAlignment="1">
      <alignment horizontal="left" vertical="top"/>
    </xf>
    <xf numFmtId="0" fontId="3" fillId="0" borderId="8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  <xf numFmtId="0" fontId="3" fillId="0" borderId="160" xfId="0" applyFont="1" applyBorder="1" applyAlignment="1">
      <alignment horizontal="center" vertical="top"/>
    </xf>
    <xf numFmtId="0" fontId="3" fillId="0" borderId="139" xfId="0" applyFont="1" applyBorder="1" applyAlignment="1">
      <alignment horizontal="center" vertical="top"/>
    </xf>
    <xf numFmtId="0" fontId="3" fillId="0" borderId="161" xfId="0" applyFont="1" applyBorder="1" applyAlignment="1">
      <alignment horizontal="center" vertical="top"/>
    </xf>
    <xf numFmtId="0" fontId="3" fillId="0" borderId="162" xfId="0" applyFont="1" applyBorder="1" applyAlignment="1">
      <alignment horizontal="left" vertical="top"/>
    </xf>
    <xf numFmtId="0" fontId="3" fillId="0" borderId="133" xfId="0" applyFont="1" applyBorder="1" applyAlignment="1">
      <alignment horizontal="left" vertical="top"/>
    </xf>
    <xf numFmtId="0" fontId="3" fillId="0" borderId="163" xfId="0" applyFont="1" applyBorder="1" applyAlignment="1">
      <alignment horizontal="left" vertical="top"/>
    </xf>
    <xf numFmtId="0" fontId="3" fillId="0" borderId="1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62" xfId="0" applyFont="1" applyBorder="1" applyAlignment="1">
      <alignment horizontal="left" vertical="center"/>
    </xf>
    <xf numFmtId="0" fontId="3" fillId="0" borderId="133" xfId="0" applyFont="1" applyBorder="1" applyAlignment="1">
      <alignment horizontal="left" vertical="center"/>
    </xf>
    <xf numFmtId="0" fontId="3" fillId="0" borderId="142" xfId="0" applyFont="1" applyBorder="1" applyAlignment="1">
      <alignment horizontal="left" vertical="center"/>
    </xf>
    <xf numFmtId="0" fontId="3" fillId="0" borderId="132" xfId="0" applyFont="1" applyBorder="1" applyAlignment="1">
      <alignment horizontal="left" vertical="center"/>
    </xf>
    <xf numFmtId="0" fontId="3" fillId="0" borderId="163" xfId="0" applyFont="1" applyBorder="1" applyAlignment="1">
      <alignment horizontal="left" vertical="center"/>
    </xf>
    <xf numFmtId="0" fontId="3" fillId="0" borderId="140" xfId="0" applyFont="1" applyBorder="1" applyAlignment="1">
      <alignment horizontal="left" vertical="center"/>
    </xf>
    <xf numFmtId="0" fontId="3" fillId="0" borderId="164" xfId="0" applyFont="1" applyBorder="1" applyAlignment="1">
      <alignment horizontal="left" vertical="center"/>
    </xf>
    <xf numFmtId="0" fontId="11" fillId="0" borderId="166" xfId="0" applyFont="1" applyBorder="1" applyAlignment="1">
      <alignment horizontal="center" vertical="center"/>
    </xf>
    <xf numFmtId="0" fontId="11" fillId="0" borderId="167" xfId="0" applyFont="1" applyBorder="1" applyAlignment="1">
      <alignment horizontal="center" vertical="center"/>
    </xf>
    <xf numFmtId="0" fontId="11" fillId="0" borderId="168" xfId="0" applyFont="1" applyBorder="1" applyAlignment="1">
      <alignment horizontal="center" vertical="center"/>
    </xf>
    <xf numFmtId="0" fontId="3" fillId="0" borderId="157" xfId="0" applyFont="1" applyBorder="1" applyAlignment="1">
      <alignment horizontal="left" vertical="center"/>
    </xf>
    <xf numFmtId="0" fontId="3" fillId="0" borderId="158" xfId="0" applyFont="1" applyBorder="1" applyAlignment="1">
      <alignment horizontal="left" vertical="center"/>
    </xf>
    <xf numFmtId="0" fontId="3" fillId="0" borderId="165" xfId="0" applyFont="1" applyBorder="1" applyAlignment="1">
      <alignment horizontal="left" vertical="center"/>
    </xf>
    <xf numFmtId="49" fontId="3" fillId="5" borderId="19" xfId="0" applyNumberFormat="1" applyFont="1" applyFill="1" applyBorder="1" applyAlignment="1">
      <alignment vertical="center"/>
    </xf>
    <xf numFmtId="49" fontId="3" fillId="5" borderId="18" xfId="0" applyNumberFormat="1" applyFont="1" applyFill="1" applyBorder="1" applyAlignment="1">
      <alignment vertical="center"/>
    </xf>
    <xf numFmtId="49" fontId="3" fillId="5" borderId="20" xfId="0" applyNumberFormat="1" applyFont="1" applyFill="1" applyBorder="1" applyAlignment="1">
      <alignment vertical="center"/>
    </xf>
    <xf numFmtId="14" fontId="3" fillId="5" borderId="19" xfId="0" applyNumberFormat="1" applyFont="1" applyFill="1" applyBorder="1" applyAlignment="1">
      <alignment horizontal="left" vertical="center"/>
    </xf>
    <xf numFmtId="14" fontId="3" fillId="5" borderId="18" xfId="0" applyNumberFormat="1" applyFont="1" applyFill="1" applyBorder="1" applyAlignment="1">
      <alignment horizontal="left" vertical="center"/>
    </xf>
    <xf numFmtId="14" fontId="3" fillId="5" borderId="20" xfId="0" applyNumberFormat="1" applyFont="1" applyFill="1" applyBorder="1" applyAlignment="1">
      <alignment horizontal="left" vertical="center"/>
    </xf>
    <xf numFmtId="0" fontId="3" fillId="5" borderId="19" xfId="0" applyFont="1" applyFill="1" applyBorder="1" applyAlignment="1">
      <alignment horizontal="left" vertical="center"/>
    </xf>
    <xf numFmtId="0" fontId="3" fillId="5" borderId="18" xfId="0" applyFont="1" applyFill="1" applyBorder="1" applyAlignment="1">
      <alignment horizontal="left" vertical="center"/>
    </xf>
    <xf numFmtId="0" fontId="3" fillId="5" borderId="20" xfId="0" applyFont="1" applyFill="1" applyBorder="1" applyAlignment="1">
      <alignment horizontal="left" vertical="center"/>
    </xf>
    <xf numFmtId="49" fontId="3" fillId="0" borderId="19" xfId="0" applyNumberFormat="1" applyFont="1" applyBorder="1" applyAlignment="1">
      <alignment vertical="center"/>
    </xf>
    <xf numFmtId="49" fontId="3" fillId="0" borderId="18" xfId="0" applyNumberFormat="1" applyFont="1" applyBorder="1" applyAlignment="1">
      <alignment vertical="center"/>
    </xf>
    <xf numFmtId="49" fontId="3" fillId="0" borderId="20" xfId="0" applyNumberFormat="1" applyFont="1" applyBorder="1" applyAlignment="1">
      <alignment vertical="center"/>
    </xf>
    <xf numFmtId="0" fontId="3" fillId="0" borderId="19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16" fillId="0" borderId="46" xfId="0" applyFont="1" applyBorder="1" applyAlignment="1">
      <alignment horizontal="left" vertical="center"/>
    </xf>
    <xf numFmtId="0" fontId="16" fillId="0" borderId="35" xfId="0" applyFont="1" applyBorder="1" applyAlignment="1">
      <alignment horizontal="left" vertical="center"/>
    </xf>
    <xf numFmtId="0" fontId="16" fillId="0" borderId="47" xfId="0" applyFont="1" applyBorder="1" applyAlignment="1">
      <alignment horizontal="left" vertical="center"/>
    </xf>
    <xf numFmtId="0" fontId="16" fillId="0" borderId="48" xfId="0" applyFont="1" applyBorder="1" applyAlignment="1">
      <alignment horizontal="left" vertical="center"/>
    </xf>
    <xf numFmtId="0" fontId="16" fillId="0" borderId="49" xfId="0" applyFont="1" applyBorder="1" applyAlignment="1">
      <alignment horizontal="left" vertical="center"/>
    </xf>
    <xf numFmtId="49" fontId="10" fillId="0" borderId="55" xfId="0" applyNumberFormat="1" applyFont="1" applyBorder="1" applyAlignment="1">
      <alignment horizontal="center" vertical="center"/>
    </xf>
    <xf numFmtId="49" fontId="10" fillId="0" borderId="35" xfId="0" applyNumberFormat="1" applyFont="1" applyBorder="1" applyAlignment="1">
      <alignment horizontal="center" vertical="center"/>
    </xf>
    <xf numFmtId="49" fontId="10" fillId="0" borderId="36" xfId="0" applyNumberFormat="1" applyFont="1" applyBorder="1" applyAlignment="1">
      <alignment horizontal="center" vertical="center"/>
    </xf>
    <xf numFmtId="49" fontId="10" fillId="0" borderId="21" xfId="0" applyNumberFormat="1" applyFont="1" applyBorder="1" applyAlignment="1">
      <alignment horizontal="center" vertical="center"/>
    </xf>
    <xf numFmtId="49" fontId="10" fillId="0" borderId="0" xfId="0" applyNumberFormat="1" applyFont="1" applyBorder="1" applyAlignment="1">
      <alignment horizontal="center" vertical="center"/>
    </xf>
    <xf numFmtId="49" fontId="10" fillId="0" borderId="38" xfId="0" applyNumberFormat="1" applyFont="1" applyBorder="1" applyAlignment="1">
      <alignment horizontal="center" vertical="center"/>
    </xf>
    <xf numFmtId="49" fontId="10" fillId="0" borderId="57" xfId="0" applyNumberFormat="1" applyFont="1" applyBorder="1" applyAlignment="1">
      <alignment horizontal="center" vertical="center"/>
    </xf>
    <xf numFmtId="49" fontId="10" fillId="0" borderId="42" xfId="0" applyNumberFormat="1" applyFont="1" applyBorder="1" applyAlignment="1">
      <alignment horizontal="center" vertical="center"/>
    </xf>
    <xf numFmtId="49" fontId="10" fillId="0" borderId="45" xfId="0" applyNumberFormat="1" applyFont="1" applyBorder="1" applyAlignment="1">
      <alignment horizontal="center" vertical="center"/>
    </xf>
    <xf numFmtId="0" fontId="3" fillId="0" borderId="33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54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3" xfId="0" applyFont="1" applyBorder="1" applyAlignment="1">
      <alignment horizontal="left" vertical="center"/>
    </xf>
    <xf numFmtId="0" fontId="3" fillId="0" borderId="41" xfId="0" applyFont="1" applyBorder="1" applyAlignment="1">
      <alignment horizontal="left" vertical="center"/>
    </xf>
    <xf numFmtId="0" fontId="3" fillId="0" borderId="56" xfId="0" applyFont="1" applyBorder="1" applyAlignment="1">
      <alignment horizontal="left" vertical="center"/>
    </xf>
    <xf numFmtId="0" fontId="3" fillId="0" borderId="136" xfId="0" applyFont="1" applyBorder="1" applyAlignment="1">
      <alignment horizontal="left" vertical="center"/>
    </xf>
    <xf numFmtId="0" fontId="3" fillId="0" borderId="86" xfId="0" applyFont="1" applyBorder="1" applyAlignment="1">
      <alignment horizontal="left" vertical="center"/>
    </xf>
    <xf numFmtId="0" fontId="3" fillId="0" borderId="169" xfId="0" applyFont="1" applyBorder="1" applyAlignment="1">
      <alignment horizontal="center" vertical="center"/>
    </xf>
    <xf numFmtId="0" fontId="10" fillId="0" borderId="55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10" fillId="0" borderId="36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38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3" fillId="0" borderId="33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3" fillId="0" borderId="7" xfId="0" applyFont="1" applyBorder="1" applyAlignment="1">
      <alignment horizontal="left" vertical="top"/>
    </xf>
    <xf numFmtId="0" fontId="3" fillId="0" borderId="39" xfId="0" applyFont="1" applyBorder="1" applyAlignment="1">
      <alignment horizontal="left" vertical="top"/>
    </xf>
    <xf numFmtId="0" fontId="3" fillId="0" borderId="9" xfId="0" applyFont="1" applyBorder="1" applyAlignment="1">
      <alignment horizontal="left" vertical="top"/>
    </xf>
    <xf numFmtId="0" fontId="3" fillId="0" borderId="10" xfId="0" applyFont="1" applyBorder="1" applyAlignment="1">
      <alignment horizontal="left" vertical="top"/>
    </xf>
    <xf numFmtId="49" fontId="3" fillId="0" borderId="0" xfId="0" quotePrefix="1" applyNumberFormat="1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23" xfId="0" applyFont="1" applyBorder="1" applyAlignment="1">
      <alignment horizontal="left" vertical="center"/>
    </xf>
    <xf numFmtId="0" fontId="3" fillId="0" borderId="48" xfId="0" applyFont="1" applyBorder="1" applyAlignment="1">
      <alignment horizontal="left" vertical="center"/>
    </xf>
    <xf numFmtId="0" fontId="3" fillId="0" borderId="35" xfId="0" applyFont="1" applyBorder="1" applyAlignment="1">
      <alignment horizontal="left" vertical="center"/>
    </xf>
    <xf numFmtId="0" fontId="3" fillId="0" borderId="36" xfId="0" applyFont="1" applyBorder="1" applyAlignment="1">
      <alignment horizontal="left" vertical="center"/>
    </xf>
    <xf numFmtId="0" fontId="16" fillId="0" borderId="11" xfId="0" applyFont="1" applyBorder="1" applyAlignment="1">
      <alignment horizontal="right" vertical="center"/>
    </xf>
    <xf numFmtId="0" fontId="16" fillId="0" borderId="9" xfId="0" applyFont="1" applyBorder="1" applyAlignment="1">
      <alignment horizontal="right" vertical="center"/>
    </xf>
    <xf numFmtId="0" fontId="16" fillId="0" borderId="53" xfId="0" applyFont="1" applyBorder="1" applyAlignment="1">
      <alignment horizontal="right" vertical="center"/>
    </xf>
    <xf numFmtId="0" fontId="3" fillId="0" borderId="17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40" xfId="0" applyFont="1" applyBorder="1" applyAlignment="1">
      <alignment horizontal="left" vertical="center"/>
    </xf>
    <xf numFmtId="14" fontId="16" fillId="0" borderId="11" xfId="0" applyNumberFormat="1" applyFont="1" applyBorder="1" applyAlignment="1">
      <alignment horizontal="right" vertical="center"/>
    </xf>
    <xf numFmtId="14" fontId="16" fillId="0" borderId="9" xfId="0" applyNumberFormat="1" applyFont="1" applyBorder="1" applyAlignment="1">
      <alignment horizontal="right" vertical="center"/>
    </xf>
    <xf numFmtId="14" fontId="16" fillId="0" borderId="53" xfId="0" applyNumberFormat="1" applyFont="1" applyBorder="1" applyAlignment="1">
      <alignment horizontal="right" vertical="center"/>
    </xf>
    <xf numFmtId="0" fontId="8" fillId="0" borderId="138" xfId="0" applyFont="1" applyBorder="1" applyAlignment="1">
      <alignment horizontal="left" vertical="center" wrapText="1"/>
    </xf>
    <xf numFmtId="0" fontId="8" fillId="0" borderId="86" xfId="0" applyFont="1" applyBorder="1" applyAlignment="1">
      <alignment horizontal="left" vertical="center" wrapText="1"/>
    </xf>
    <xf numFmtId="0" fontId="17" fillId="0" borderId="86" xfId="0" applyNumberFormat="1" applyFont="1" applyBorder="1" applyAlignment="1">
      <alignment horizontal="center" vertical="center"/>
    </xf>
    <xf numFmtId="0" fontId="17" fillId="0" borderId="135" xfId="0" applyNumberFormat="1" applyFont="1" applyBorder="1" applyAlignment="1">
      <alignment horizontal="center" vertical="center"/>
    </xf>
    <xf numFmtId="0" fontId="1" fillId="0" borderId="13" xfId="0" applyFont="1" applyBorder="1" applyAlignment="1">
      <alignment horizontal="left" vertical="top"/>
    </xf>
    <xf numFmtId="0" fontId="12" fillId="0" borderId="62" xfId="0" applyFont="1" applyBorder="1" applyAlignment="1">
      <alignment horizontal="left" vertical="top"/>
    </xf>
    <xf numFmtId="0" fontId="12" fillId="0" borderId="63" xfId="0" applyFont="1" applyBorder="1" applyAlignment="1">
      <alignment horizontal="left" vertical="top"/>
    </xf>
    <xf numFmtId="0" fontId="12" fillId="0" borderId="64" xfId="0" applyFont="1" applyBorder="1" applyAlignment="1">
      <alignment horizontal="left" vertical="top"/>
    </xf>
    <xf numFmtId="0" fontId="12" fillId="0" borderId="65" xfId="0" applyFont="1" applyBorder="1" applyAlignment="1">
      <alignment horizontal="left" vertical="top"/>
    </xf>
    <xf numFmtId="0" fontId="3" fillId="0" borderId="86" xfId="0" applyFont="1" applyBorder="1" applyAlignment="1">
      <alignment horizontal="left" vertical="center" wrapText="1"/>
    </xf>
    <xf numFmtId="0" fontId="3" fillId="0" borderId="137" xfId="0" applyFont="1" applyBorder="1" applyAlignment="1">
      <alignment horizontal="left" vertical="center" wrapText="1"/>
    </xf>
    <xf numFmtId="0" fontId="16" fillId="0" borderId="46" xfId="0" applyFont="1" applyBorder="1" applyAlignment="1">
      <alignment horizontal="left" vertical="top"/>
    </xf>
    <xf numFmtId="0" fontId="16" fillId="0" borderId="35" xfId="0" applyFont="1" applyBorder="1" applyAlignment="1">
      <alignment horizontal="left" vertical="top"/>
    </xf>
    <xf numFmtId="0" fontId="16" fillId="0" borderId="47" xfId="0" applyFont="1" applyBorder="1" applyAlignment="1">
      <alignment horizontal="left" vertical="top"/>
    </xf>
    <xf numFmtId="0" fontId="16" fillId="0" borderId="33" xfId="0" applyFont="1" applyBorder="1" applyAlignment="1">
      <alignment horizontal="left" vertical="top"/>
    </xf>
    <xf numFmtId="0" fontId="16" fillId="0" borderId="0" xfId="0" applyFont="1" applyBorder="1" applyAlignment="1">
      <alignment horizontal="left" vertical="top"/>
    </xf>
    <xf numFmtId="0" fontId="16" fillId="0" borderId="7" xfId="0" applyFont="1" applyBorder="1" applyAlignment="1">
      <alignment horizontal="left" vertical="top"/>
    </xf>
    <xf numFmtId="0" fontId="16" fillId="0" borderId="39" xfId="0" applyFont="1" applyBorder="1" applyAlignment="1">
      <alignment horizontal="left" vertical="top"/>
    </xf>
    <xf numFmtId="0" fontId="16" fillId="0" borderId="9" xfId="0" applyFont="1" applyBorder="1" applyAlignment="1">
      <alignment horizontal="left" vertical="top"/>
    </xf>
    <xf numFmtId="0" fontId="16" fillId="0" borderId="10" xfId="0" applyFont="1" applyBorder="1" applyAlignment="1">
      <alignment horizontal="left" vertical="top"/>
    </xf>
    <xf numFmtId="0" fontId="24" fillId="0" borderId="48" xfId="0" applyFont="1" applyBorder="1" applyAlignment="1">
      <alignment horizontal="center" vertical="center" wrapText="1"/>
    </xf>
    <xf numFmtId="0" fontId="24" fillId="0" borderId="35" xfId="0" applyFont="1" applyBorder="1" applyAlignment="1">
      <alignment horizontal="center" vertical="center" wrapText="1"/>
    </xf>
    <xf numFmtId="0" fontId="24" fillId="0" borderId="47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3" fillId="0" borderId="137" xfId="0" applyFont="1" applyBorder="1" applyAlignment="1">
      <alignment horizontal="left" vertical="center"/>
    </xf>
    <xf numFmtId="0" fontId="33" fillId="0" borderId="0" xfId="0" applyFont="1" applyAlignment="1">
      <alignment horizontal="center"/>
    </xf>
    <xf numFmtId="0" fontId="33" fillId="0" borderId="116" xfId="0" applyFont="1" applyBorder="1" applyAlignment="1">
      <alignment horizontal="center"/>
    </xf>
    <xf numFmtId="0" fontId="5" fillId="0" borderId="48" xfId="0" applyFont="1" applyBorder="1" applyAlignment="1">
      <alignment horizontal="left" vertical="center"/>
    </xf>
    <xf numFmtId="0" fontId="5" fillId="0" borderId="35" xfId="0" applyFont="1" applyBorder="1" applyAlignment="1">
      <alignment horizontal="left" vertical="center"/>
    </xf>
    <xf numFmtId="0" fontId="5" fillId="0" borderId="49" xfId="0" applyFont="1" applyBorder="1" applyAlignment="1">
      <alignment horizontal="left" vertical="center"/>
    </xf>
    <xf numFmtId="0" fontId="3" fillId="0" borderId="37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8" fillId="0" borderId="159" xfId="0" applyFont="1" applyBorder="1" applyAlignment="1">
      <alignment horizontal="left" vertical="top"/>
    </xf>
    <xf numFmtId="0" fontId="8" fillId="0" borderId="86" xfId="0" applyFont="1" applyBorder="1" applyAlignment="1">
      <alignment horizontal="left" vertical="top"/>
    </xf>
    <xf numFmtId="0" fontId="32" fillId="0" borderId="8" xfId="0" applyFont="1" applyBorder="1" applyAlignment="1">
      <alignment horizontal="left" vertical="center"/>
    </xf>
    <xf numFmtId="0" fontId="32" fillId="0" borderId="0" xfId="0" applyFont="1" applyBorder="1" applyAlignment="1">
      <alignment horizontal="left" vertical="center"/>
    </xf>
    <xf numFmtId="0" fontId="32" fillId="0" borderId="24" xfId="0" applyFont="1" applyBorder="1" applyAlignment="1">
      <alignment horizontal="left" vertical="center"/>
    </xf>
    <xf numFmtId="0" fontId="3" fillId="0" borderId="3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46" xfId="0" applyFont="1" applyBorder="1" applyAlignment="1">
      <alignment horizontal="left" vertical="top"/>
    </xf>
    <xf numFmtId="0" fontId="3" fillId="0" borderId="35" xfId="0" applyFont="1" applyBorder="1" applyAlignment="1">
      <alignment horizontal="left" vertical="top"/>
    </xf>
    <xf numFmtId="0" fontId="3" fillId="0" borderId="47" xfId="0" applyFont="1" applyBorder="1" applyAlignment="1">
      <alignment horizontal="left" vertical="top"/>
    </xf>
    <xf numFmtId="0" fontId="3" fillId="0" borderId="138" xfId="0" applyFont="1" applyBorder="1" applyAlignment="1">
      <alignment horizontal="left" vertical="center"/>
    </xf>
    <xf numFmtId="0" fontId="8" fillId="0" borderId="61" xfId="0" applyFont="1" applyBorder="1" applyAlignment="1">
      <alignment horizontal="left" vertical="top" wrapText="1"/>
    </xf>
    <xf numFmtId="0" fontId="8" fillId="0" borderId="34" xfId="0" applyFont="1" applyBorder="1" applyAlignment="1">
      <alignment horizontal="left" vertical="top" wrapText="1"/>
    </xf>
    <xf numFmtId="0" fontId="17" fillId="0" borderId="34" xfId="0" applyNumberFormat="1" applyFont="1" applyBorder="1" applyAlignment="1">
      <alignment horizontal="right"/>
    </xf>
    <xf numFmtId="0" fontId="17" fillId="0" borderId="51" xfId="0" applyNumberFormat="1" applyFont="1" applyBorder="1" applyAlignment="1">
      <alignment horizontal="right"/>
    </xf>
    <xf numFmtId="0" fontId="16" fillId="0" borderId="35" xfId="0" applyNumberFormat="1" applyFont="1" applyBorder="1" applyAlignment="1">
      <alignment horizontal="right" vertical="center"/>
    </xf>
    <xf numFmtId="0" fontId="16" fillId="0" borderId="36" xfId="0" applyNumberFormat="1" applyFont="1" applyBorder="1" applyAlignment="1">
      <alignment horizontal="right" vertical="center"/>
    </xf>
    <xf numFmtId="0" fontId="1" fillId="0" borderId="0" xfId="0" applyFont="1" applyAlignment="1">
      <alignment horizontal="left"/>
    </xf>
    <xf numFmtId="0" fontId="23" fillId="0" borderId="17" xfId="0" applyFont="1" applyBorder="1" applyAlignment="1">
      <alignment horizontal="left" vertical="top" wrapText="1"/>
    </xf>
    <xf numFmtId="0" fontId="23" fillId="0" borderId="13" xfId="0" applyFont="1" applyBorder="1" applyAlignment="1">
      <alignment horizontal="left" vertical="top" wrapText="1"/>
    </xf>
    <xf numFmtId="0" fontId="23" fillId="0" borderId="15" xfId="0" applyFont="1" applyBorder="1" applyAlignment="1">
      <alignment horizontal="left" vertical="top" wrapText="1"/>
    </xf>
    <xf numFmtId="0" fontId="23" fillId="0" borderId="11" xfId="0" applyFont="1" applyBorder="1" applyAlignment="1">
      <alignment horizontal="left" vertical="top" wrapText="1"/>
    </xf>
    <xf numFmtId="0" fontId="23" fillId="0" borderId="9" xfId="0" applyFont="1" applyBorder="1" applyAlignment="1">
      <alignment horizontal="left" vertical="top" wrapText="1"/>
    </xf>
    <xf numFmtId="0" fontId="23" fillId="0" borderId="12" xfId="0" applyFont="1" applyBorder="1" applyAlignment="1">
      <alignment horizontal="left" vertical="top" wrapText="1"/>
    </xf>
    <xf numFmtId="0" fontId="35" fillId="0" borderId="48" xfId="0" applyFont="1" applyBorder="1" applyAlignment="1">
      <alignment horizontal="left" vertical="top" wrapText="1"/>
    </xf>
    <xf numFmtId="0" fontId="35" fillId="0" borderId="35" xfId="0" applyFont="1" applyBorder="1" applyAlignment="1">
      <alignment horizontal="left" vertical="top" wrapText="1"/>
    </xf>
    <xf numFmtId="0" fontId="35" fillId="0" borderId="68" xfId="0" applyFont="1" applyBorder="1" applyAlignment="1">
      <alignment horizontal="left" vertical="top" wrapText="1"/>
    </xf>
    <xf numFmtId="0" fontId="35" fillId="0" borderId="11" xfId="0" applyFont="1" applyBorder="1" applyAlignment="1">
      <alignment horizontal="left" vertical="top" wrapText="1"/>
    </xf>
    <xf numFmtId="0" fontId="35" fillId="0" borderId="9" xfId="0" applyFont="1" applyBorder="1" applyAlignment="1">
      <alignment horizontal="left" vertical="top" wrapText="1"/>
    </xf>
    <xf numFmtId="0" fontId="35" fillId="0" borderId="12" xfId="0" applyFont="1" applyBorder="1" applyAlignment="1">
      <alignment horizontal="left" vertical="top" wrapText="1"/>
    </xf>
    <xf numFmtId="0" fontId="9" fillId="0" borderId="48" xfId="0" applyFont="1" applyBorder="1" applyAlignment="1">
      <alignment horizontal="center" vertical="center" wrapText="1"/>
    </xf>
    <xf numFmtId="0" fontId="9" fillId="0" borderId="35" xfId="0" applyFont="1" applyBorder="1" applyAlignment="1">
      <alignment horizontal="center" vertical="center" wrapText="1"/>
    </xf>
    <xf numFmtId="0" fontId="9" fillId="0" borderId="68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14" fontId="5" fillId="0" borderId="44" xfId="0" applyNumberFormat="1" applyFont="1" applyBorder="1" applyAlignment="1">
      <alignment horizontal="right" vertical="center"/>
    </xf>
    <xf numFmtId="14" fontId="5" fillId="0" borderId="42" xfId="0" applyNumberFormat="1" applyFont="1" applyBorder="1" applyAlignment="1">
      <alignment horizontal="right" vertical="center"/>
    </xf>
    <xf numFmtId="14" fontId="5" fillId="0" borderId="45" xfId="0" applyNumberFormat="1" applyFont="1" applyBorder="1" applyAlignment="1">
      <alignment horizontal="right" vertical="center"/>
    </xf>
    <xf numFmtId="0" fontId="3" fillId="0" borderId="11" xfId="0" applyFont="1" applyBorder="1" applyAlignment="1">
      <alignment horizontal="left" vertical="center"/>
    </xf>
    <xf numFmtId="0" fontId="38" fillId="0" borderId="13" xfId="0" applyFont="1" applyBorder="1" applyAlignment="1">
      <alignment horizontal="left" vertical="center"/>
    </xf>
    <xf numFmtId="0" fontId="38" fillId="0" borderId="15" xfId="0" applyFont="1" applyBorder="1" applyAlignment="1">
      <alignment horizontal="left" vertical="center"/>
    </xf>
    <xf numFmtId="0" fontId="38" fillId="0" borderId="9" xfId="0" applyFont="1" applyBorder="1" applyAlignment="1">
      <alignment horizontal="left" vertical="center"/>
    </xf>
    <xf numFmtId="0" fontId="38" fillId="0" borderId="12" xfId="0" applyFont="1" applyBorder="1" applyAlignment="1">
      <alignment horizontal="left" vertical="center"/>
    </xf>
    <xf numFmtId="0" fontId="36" fillId="0" borderId="17" xfId="0" applyFont="1" applyBorder="1" applyAlignment="1">
      <alignment horizontal="left" vertical="center"/>
    </xf>
    <xf numFmtId="0" fontId="36" fillId="0" borderId="13" xfId="0" applyFont="1" applyBorder="1" applyAlignment="1">
      <alignment horizontal="left" vertical="center"/>
    </xf>
    <xf numFmtId="0" fontId="36" fillId="0" borderId="15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5" fillId="0" borderId="77" xfId="0" applyFont="1" applyBorder="1" applyAlignment="1">
      <alignment horizontal="right" vertical="center"/>
    </xf>
    <xf numFmtId="0" fontId="5" fillId="0" borderId="9" xfId="0" applyFont="1" applyBorder="1" applyAlignment="1">
      <alignment horizontal="right" vertical="center"/>
    </xf>
    <xf numFmtId="0" fontId="5" fillId="0" borderId="53" xfId="0" applyFont="1" applyBorder="1" applyAlignment="1">
      <alignment horizontal="right" vertical="center"/>
    </xf>
    <xf numFmtId="0" fontId="32" fillId="0" borderId="11" xfId="0" applyFont="1" applyBorder="1" applyAlignment="1">
      <alignment horizontal="left" vertical="center"/>
    </xf>
    <xf numFmtId="0" fontId="32" fillId="0" borderId="9" xfId="0" applyFont="1" applyBorder="1" applyAlignment="1">
      <alignment horizontal="left" vertical="center"/>
    </xf>
    <xf numFmtId="0" fontId="32" fillId="0" borderId="10" xfId="0" applyFont="1" applyBorder="1" applyAlignment="1">
      <alignment horizontal="left" vertical="center"/>
    </xf>
    <xf numFmtId="0" fontId="32" fillId="0" borderId="8" xfId="0" applyFont="1" applyBorder="1" applyAlignment="1">
      <alignment horizontal="left" vertical="center" wrapText="1"/>
    </xf>
    <xf numFmtId="0" fontId="32" fillId="0" borderId="116" xfId="0" applyFont="1" applyBorder="1" applyAlignment="1">
      <alignment horizontal="left" vertical="center"/>
    </xf>
    <xf numFmtId="0" fontId="32" fillId="0" borderId="41" xfId="0" applyFont="1" applyBorder="1" applyAlignment="1">
      <alignment horizontal="left" vertical="center"/>
    </xf>
    <xf numFmtId="0" fontId="32" fillId="0" borderId="42" xfId="0" applyFont="1" applyBorder="1" applyAlignment="1">
      <alignment horizontal="left" vertical="center"/>
    </xf>
    <xf numFmtId="0" fontId="32" fillId="0" borderId="43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8" fillId="0" borderId="41" xfId="0" applyFont="1" applyBorder="1" applyAlignment="1">
      <alignment horizontal="left" vertical="center"/>
    </xf>
    <xf numFmtId="0" fontId="38" fillId="0" borderId="42" xfId="0" applyFont="1" applyBorder="1" applyAlignment="1">
      <alignment horizontal="left" vertical="center"/>
    </xf>
    <xf numFmtId="0" fontId="38" fillId="0" borderId="156" xfId="0" applyFont="1" applyBorder="1" applyAlignment="1">
      <alignment horizontal="left" vertical="center"/>
    </xf>
    <xf numFmtId="0" fontId="3" fillId="0" borderId="135" xfId="0" applyFont="1" applyBorder="1" applyAlignment="1">
      <alignment horizontal="left" vertical="center"/>
    </xf>
    <xf numFmtId="49" fontId="23" fillId="0" borderId="9" xfId="0" applyNumberFormat="1" applyFont="1" applyBorder="1" applyAlignment="1">
      <alignment horizontal="center" vertical="center"/>
    </xf>
    <xf numFmtId="49" fontId="23" fillId="0" borderId="53" xfId="0" applyNumberFormat="1" applyFont="1" applyBorder="1" applyAlignment="1">
      <alignment horizontal="center" vertical="center"/>
    </xf>
    <xf numFmtId="17" fontId="25" fillId="0" borderId="77" xfId="0" applyNumberFormat="1" applyFont="1" applyBorder="1" applyAlignment="1">
      <alignment horizontal="right" vertical="top"/>
    </xf>
    <xf numFmtId="17" fontId="25" fillId="0" borderId="9" xfId="0" applyNumberFormat="1" applyFont="1" applyBorder="1" applyAlignment="1">
      <alignment horizontal="right" vertical="top"/>
    </xf>
    <xf numFmtId="0" fontId="25" fillId="0" borderId="77" xfId="0" applyNumberFormat="1" applyFont="1" applyBorder="1" applyAlignment="1">
      <alignment horizontal="right" vertical="center"/>
    </xf>
    <xf numFmtId="0" fontId="25" fillId="0" borderId="9" xfId="0" applyNumberFormat="1" applyFont="1" applyBorder="1" applyAlignment="1">
      <alignment horizontal="right" vertical="center"/>
    </xf>
    <xf numFmtId="0" fontId="25" fillId="0" borderId="53" xfId="0" applyNumberFormat="1" applyFont="1" applyBorder="1" applyAlignment="1">
      <alignment horizontal="right" vertical="center"/>
    </xf>
    <xf numFmtId="0" fontId="25" fillId="0" borderId="9" xfId="0" applyNumberFormat="1" applyFont="1" applyBorder="1" applyAlignment="1">
      <alignment horizontal="center" vertical="center"/>
    </xf>
    <xf numFmtId="0" fontId="25" fillId="0" borderId="53" xfId="0" applyNumberFormat="1" applyFont="1" applyBorder="1" applyAlignment="1">
      <alignment horizontal="center" vertical="center"/>
    </xf>
    <xf numFmtId="0" fontId="8" fillId="0" borderId="14" xfId="0" applyFont="1" applyBorder="1" applyAlignment="1">
      <alignment horizontal="left" vertical="center"/>
    </xf>
    <xf numFmtId="0" fontId="8" fillId="0" borderId="13" xfId="0" applyFont="1" applyBorder="1" applyAlignment="1">
      <alignment horizontal="left" vertical="center"/>
    </xf>
    <xf numFmtId="0" fontId="8" fillId="0" borderId="40" xfId="0" applyFont="1" applyBorder="1" applyAlignment="1">
      <alignment horizontal="left" vertical="center"/>
    </xf>
    <xf numFmtId="0" fontId="8" fillId="0" borderId="155" xfId="0" applyFont="1" applyBorder="1" applyAlignment="1">
      <alignment horizontal="left" vertical="center"/>
    </xf>
    <xf numFmtId="0" fontId="8" fillId="0" borderId="35" xfId="0" applyFont="1" applyBorder="1" applyAlignment="1">
      <alignment horizontal="left" vertical="center"/>
    </xf>
    <xf numFmtId="0" fontId="3" fillId="0" borderId="86" xfId="0" applyFont="1" applyBorder="1" applyAlignment="1">
      <alignment horizontal="right" wrapText="1"/>
    </xf>
    <xf numFmtId="0" fontId="0" fillId="0" borderId="86" xfId="0" applyBorder="1" applyAlignment="1">
      <alignment horizontal="right"/>
    </xf>
    <xf numFmtId="0" fontId="0" fillId="0" borderId="135" xfId="0" applyBorder="1" applyAlignment="1">
      <alignment horizontal="right"/>
    </xf>
    <xf numFmtId="0" fontId="8" fillId="0" borderId="14" xfId="0" applyFont="1" applyBorder="1" applyAlignment="1">
      <alignment horizontal="left" vertical="top"/>
    </xf>
    <xf numFmtId="0" fontId="8" fillId="0" borderId="13" xfId="0" applyFont="1" applyBorder="1" applyAlignment="1">
      <alignment horizontal="left" vertical="top"/>
    </xf>
    <xf numFmtId="0" fontId="8" fillId="0" borderId="40" xfId="0" applyFont="1" applyBorder="1" applyAlignment="1">
      <alignment horizontal="left" vertical="top"/>
    </xf>
    <xf numFmtId="0" fontId="3" fillId="0" borderId="37" xfId="0" applyFont="1" applyBorder="1" applyAlignment="1">
      <alignment horizontal="left" vertical="top"/>
    </xf>
    <xf numFmtId="0" fontId="3" fillId="0" borderId="13" xfId="0" applyFont="1" applyBorder="1" applyAlignment="1">
      <alignment horizontal="left" vertical="top"/>
    </xf>
    <xf numFmtId="0" fontId="3" fillId="0" borderId="16" xfId="0" applyFont="1" applyBorder="1" applyAlignment="1">
      <alignment horizontal="left" vertical="top"/>
    </xf>
    <xf numFmtId="0" fontId="32" fillId="0" borderId="39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top"/>
    </xf>
    <xf numFmtId="0" fontId="3" fillId="0" borderId="8" xfId="0" applyFont="1" applyBorder="1" applyAlignment="1">
      <alignment horizontal="left" vertical="top"/>
    </xf>
    <xf numFmtId="0" fontId="3" fillId="0" borderId="170" xfId="0" applyFont="1" applyBorder="1" applyAlignment="1">
      <alignment horizontal="left" vertical="top"/>
    </xf>
    <xf numFmtId="0" fontId="3" fillId="0" borderId="32" xfId="0" applyFont="1" applyBorder="1" applyAlignment="1">
      <alignment horizontal="left" vertical="top"/>
    </xf>
    <xf numFmtId="0" fontId="3" fillId="0" borderId="171" xfId="0" applyFont="1" applyBorder="1" applyAlignment="1">
      <alignment horizontal="left" vertical="top"/>
    </xf>
    <xf numFmtId="0" fontId="3" fillId="0" borderId="142" xfId="0" applyFont="1" applyBorder="1" applyAlignment="1">
      <alignment horizontal="left" vertical="top"/>
    </xf>
    <xf numFmtId="0" fontId="3" fillId="0" borderId="143" xfId="0" applyFont="1" applyBorder="1" applyAlignment="1">
      <alignment horizontal="left" vertical="top"/>
    </xf>
    <xf numFmtId="0" fontId="3" fillId="0" borderId="160" xfId="0" applyFont="1" applyBorder="1" applyAlignment="1">
      <alignment horizontal="left" vertical="top"/>
    </xf>
    <xf numFmtId="0" fontId="3" fillId="0" borderId="139" xfId="0" applyFont="1" applyBorder="1" applyAlignment="1">
      <alignment horizontal="left" vertical="top"/>
    </xf>
    <xf numFmtId="0" fontId="3" fillId="0" borderId="144" xfId="0" applyFont="1" applyBorder="1" applyAlignment="1">
      <alignment horizontal="left" vertical="top"/>
    </xf>
    <xf numFmtId="0" fontId="3" fillId="0" borderId="59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52" xfId="0" applyFont="1" applyBorder="1" applyAlignment="1">
      <alignment horizontal="center" vertical="center"/>
    </xf>
    <xf numFmtId="0" fontId="3" fillId="0" borderId="59" xfId="0" applyFont="1" applyBorder="1" applyAlignment="1">
      <alignment horizontal="left" vertical="center"/>
    </xf>
    <xf numFmtId="0" fontId="10" fillId="0" borderId="50" xfId="0" applyFont="1" applyBorder="1" applyAlignment="1">
      <alignment horizontal="center" vertical="center"/>
    </xf>
    <xf numFmtId="0" fontId="10" fillId="0" borderId="34" xfId="0" applyFont="1" applyBorder="1" applyAlignment="1">
      <alignment horizontal="center" vertical="center"/>
    </xf>
    <xf numFmtId="0" fontId="10" fillId="0" borderId="51" xfId="0" applyFont="1" applyBorder="1" applyAlignment="1">
      <alignment horizontal="center" vertical="center"/>
    </xf>
    <xf numFmtId="0" fontId="31" fillId="0" borderId="17" xfId="0" applyFont="1" applyBorder="1" applyAlignment="1">
      <alignment horizontal="left" vertical="center"/>
    </xf>
    <xf numFmtId="0" fontId="31" fillId="0" borderId="13" xfId="0" applyFont="1" applyBorder="1" applyAlignment="1">
      <alignment horizontal="left" vertical="center"/>
    </xf>
    <xf numFmtId="0" fontId="31" fillId="0" borderId="58" xfId="0" applyFont="1" applyBorder="1" applyAlignment="1">
      <alignment horizontal="left" vertical="center"/>
    </xf>
    <xf numFmtId="0" fontId="32" fillId="0" borderId="23" xfId="0" applyFont="1" applyBorder="1" applyAlignment="1">
      <alignment horizontal="left" vertical="center"/>
    </xf>
    <xf numFmtId="3" fontId="32" fillId="0" borderId="0" xfId="0" applyNumberFormat="1" applyFont="1" applyBorder="1" applyAlignment="1">
      <alignment horizontal="left" vertical="center"/>
    </xf>
    <xf numFmtId="0" fontId="32" fillId="5" borderId="59" xfId="0" applyFont="1" applyFill="1" applyBorder="1" applyAlignment="1">
      <alignment horizontal="left" vertical="center"/>
    </xf>
    <xf numFmtId="0" fontId="3" fillId="0" borderId="172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131" xfId="0" applyFont="1" applyBorder="1" applyAlignment="1">
      <alignment horizontal="center" vertical="center"/>
    </xf>
    <xf numFmtId="49" fontId="32" fillId="5" borderId="19" xfId="0" applyNumberFormat="1" applyFont="1" applyFill="1" applyBorder="1" applyAlignment="1">
      <alignment vertical="center"/>
    </xf>
    <xf numFmtId="49" fontId="32" fillId="5" borderId="18" xfId="0" applyNumberFormat="1" applyFont="1" applyFill="1" applyBorder="1" applyAlignment="1">
      <alignment vertical="center"/>
    </xf>
    <xf numFmtId="49" fontId="32" fillId="5" borderId="20" xfId="0" applyNumberFormat="1" applyFont="1" applyFill="1" applyBorder="1" applyAlignment="1">
      <alignment vertical="center"/>
    </xf>
    <xf numFmtId="0" fontId="32" fillId="5" borderId="19" xfId="0" applyFont="1" applyFill="1" applyBorder="1" applyAlignment="1">
      <alignment horizontal="left" vertical="center"/>
    </xf>
    <xf numFmtId="0" fontId="32" fillId="5" borderId="18" xfId="0" applyFont="1" applyFill="1" applyBorder="1" applyAlignment="1">
      <alignment horizontal="left" vertical="center"/>
    </xf>
    <xf numFmtId="0" fontId="32" fillId="5" borderId="20" xfId="0" applyFont="1" applyFill="1" applyBorder="1" applyAlignment="1">
      <alignment horizontal="left" vertical="center"/>
    </xf>
    <xf numFmtId="14" fontId="32" fillId="5" borderId="19" xfId="0" applyNumberFormat="1" applyFont="1" applyFill="1" applyBorder="1" applyAlignment="1">
      <alignment horizontal="left" vertical="center"/>
    </xf>
    <xf numFmtId="14" fontId="32" fillId="5" borderId="18" xfId="0" applyNumberFormat="1" applyFont="1" applyFill="1" applyBorder="1" applyAlignment="1">
      <alignment horizontal="left" vertical="center"/>
    </xf>
    <xf numFmtId="14" fontId="32" fillId="5" borderId="20" xfId="0" applyNumberFormat="1" applyFont="1" applyFill="1" applyBorder="1" applyAlignment="1">
      <alignment horizontal="left" vertical="center"/>
    </xf>
    <xf numFmtId="49" fontId="3" fillId="5" borderId="145" xfId="0" applyNumberFormat="1" applyFont="1" applyFill="1" applyBorder="1" applyAlignment="1">
      <alignment vertical="center"/>
    </xf>
    <xf numFmtId="14" fontId="3" fillId="5" borderId="145" xfId="0" applyNumberFormat="1" applyFont="1" applyFill="1" applyBorder="1" applyAlignment="1">
      <alignment horizontal="left" vertical="center"/>
    </xf>
    <xf numFmtId="0" fontId="3" fillId="5" borderId="145" xfId="0" applyFont="1" applyFill="1" applyBorder="1" applyAlignment="1">
      <alignment horizontal="left" vertical="center"/>
    </xf>
    <xf numFmtId="0" fontId="3" fillId="0" borderId="48" xfId="0" applyFont="1" applyBorder="1" applyAlignment="1">
      <alignment horizontal="left" vertical="top" wrapText="1"/>
    </xf>
    <xf numFmtId="0" fontId="3" fillId="0" borderId="35" xfId="0" applyFont="1" applyBorder="1" applyAlignment="1">
      <alignment horizontal="left" vertical="top" wrapText="1"/>
    </xf>
    <xf numFmtId="0" fontId="3" fillId="0" borderId="68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left" vertical="top" wrapText="1"/>
    </xf>
    <xf numFmtId="0" fontId="8" fillId="0" borderId="36" xfId="0" applyFont="1" applyBorder="1" applyAlignment="1">
      <alignment horizontal="left" vertical="center"/>
    </xf>
    <xf numFmtId="0" fontId="23" fillId="0" borderId="77" xfId="0" applyNumberFormat="1" applyFont="1" applyBorder="1" applyAlignment="1">
      <alignment horizontal="right" vertical="center"/>
    </xf>
    <xf numFmtId="0" fontId="23" fillId="0" borderId="9" xfId="0" applyNumberFormat="1" applyFont="1" applyBorder="1" applyAlignment="1">
      <alignment horizontal="right" vertical="center"/>
    </xf>
    <xf numFmtId="0" fontId="23" fillId="0" borderId="53" xfId="0" applyNumberFormat="1" applyFont="1" applyBorder="1" applyAlignment="1">
      <alignment horizontal="right" vertical="center"/>
    </xf>
    <xf numFmtId="17" fontId="23" fillId="0" borderId="77" xfId="0" applyNumberFormat="1" applyFont="1" applyBorder="1" applyAlignment="1">
      <alignment horizontal="right" vertical="top"/>
    </xf>
    <xf numFmtId="17" fontId="23" fillId="0" borderId="9" xfId="0" applyNumberFormat="1" applyFont="1" applyBorder="1" applyAlignment="1">
      <alignment horizontal="right" vertical="top"/>
    </xf>
    <xf numFmtId="0" fontId="23" fillId="0" borderId="9" xfId="0" applyNumberFormat="1" applyFont="1" applyBorder="1" applyAlignment="1">
      <alignment horizontal="center" vertical="top"/>
    </xf>
    <xf numFmtId="0" fontId="23" fillId="0" borderId="53" xfId="0" applyNumberFormat="1" applyFont="1" applyBorder="1" applyAlignment="1">
      <alignment horizontal="center" vertical="top"/>
    </xf>
    <xf numFmtId="0" fontId="23" fillId="0" borderId="17" xfId="0" applyFont="1" applyBorder="1" applyAlignment="1">
      <alignment horizontal="left" vertical="center"/>
    </xf>
    <xf numFmtId="0" fontId="23" fillId="0" borderId="13" xfId="0" applyFont="1" applyBorder="1" applyAlignment="1">
      <alignment horizontal="left" vertical="center"/>
    </xf>
    <xf numFmtId="0" fontId="23" fillId="0" borderId="15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/>
    </xf>
    <xf numFmtId="49" fontId="25" fillId="0" borderId="77" xfId="0" applyNumberFormat="1" applyFont="1" applyBorder="1" applyAlignment="1">
      <alignment horizontal="right" vertical="center"/>
    </xf>
    <xf numFmtId="49" fontId="25" fillId="0" borderId="9" xfId="0" applyNumberFormat="1" applyFont="1" applyBorder="1" applyAlignment="1">
      <alignment horizontal="right" vertical="center"/>
    </xf>
    <xf numFmtId="49" fontId="25" fillId="0" borderId="53" xfId="0" applyNumberFormat="1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12" fillId="0" borderId="65" xfId="0" applyFont="1" applyBorder="1" applyAlignment="1">
      <alignment horizontal="left" vertical="center"/>
    </xf>
    <xf numFmtId="0" fontId="12" fillId="0" borderId="63" xfId="0" applyFont="1" applyBorder="1" applyAlignment="1">
      <alignment horizontal="left" vertical="center"/>
    </xf>
    <xf numFmtId="0" fontId="12" fillId="0" borderId="64" xfId="0" applyFont="1" applyBorder="1" applyAlignment="1">
      <alignment horizontal="left" vertical="center"/>
    </xf>
    <xf numFmtId="0" fontId="3" fillId="0" borderId="156" xfId="0" applyFont="1" applyBorder="1" applyAlignment="1">
      <alignment horizontal="left" vertical="center"/>
    </xf>
    <xf numFmtId="0" fontId="4" fillId="0" borderId="60" xfId="1" applyFont="1" applyBorder="1" applyAlignment="1">
      <alignment horizontal="left" vertical="center"/>
    </xf>
    <xf numFmtId="0" fontId="4" fillId="0" borderId="20" xfId="1" applyFont="1" applyBorder="1" applyAlignment="1">
      <alignment horizontal="left" vertical="center"/>
    </xf>
    <xf numFmtId="0" fontId="4" fillId="0" borderId="124" xfId="1" applyFont="1" applyBorder="1" applyAlignment="1">
      <alignment horizontal="center" vertical="center"/>
    </xf>
    <xf numFmtId="0" fontId="4" fillId="0" borderId="26" xfId="1" applyFont="1" applyBorder="1" applyAlignment="1">
      <alignment horizontal="center" vertical="center"/>
    </xf>
    <xf numFmtId="0" fontId="3" fillId="0" borderId="19" xfId="1" applyFont="1" applyBorder="1" applyAlignment="1">
      <alignment horizontal="left" vertical="center"/>
    </xf>
    <xf numFmtId="0" fontId="3" fillId="0" borderId="18" xfId="1" applyFont="1" applyBorder="1" applyAlignment="1">
      <alignment horizontal="left" vertical="center"/>
    </xf>
    <xf numFmtId="0" fontId="3" fillId="0" borderId="20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74" xfId="1" applyFont="1" applyBorder="1" applyAlignment="1">
      <alignment horizontal="left" vertical="center"/>
    </xf>
    <xf numFmtId="0" fontId="4" fillId="0" borderId="118" xfId="1" applyFont="1" applyBorder="1" applyAlignment="1">
      <alignment horizontal="left" vertical="center"/>
    </xf>
    <xf numFmtId="0" fontId="4" fillId="0" borderId="11" xfId="1" applyFont="1" applyBorder="1" applyAlignment="1">
      <alignment horizontal="left" vertical="center"/>
    </xf>
    <xf numFmtId="0" fontId="4" fillId="0" borderId="9" xfId="1" applyFont="1" applyBorder="1" applyAlignment="1">
      <alignment horizontal="left" vertical="center"/>
    </xf>
    <xf numFmtId="0" fontId="4" fillId="0" borderId="10" xfId="1" applyFont="1" applyBorder="1" applyAlignment="1">
      <alignment horizontal="left" vertical="center"/>
    </xf>
    <xf numFmtId="0" fontId="16" fillId="0" borderId="13" xfId="1" applyFont="1" applyBorder="1" applyAlignment="1">
      <alignment horizontal="left" vertical="center"/>
    </xf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1" xfId="1" applyFont="1" applyBorder="1" applyAlignment="1">
      <alignment horizontal="left" vertical="top"/>
    </xf>
    <xf numFmtId="0" fontId="4" fillId="0" borderId="5" xfId="1" applyFont="1" applyBorder="1" applyAlignment="1">
      <alignment horizontal="left" vertical="top"/>
    </xf>
    <xf numFmtId="0" fontId="4" fillId="0" borderId="77" xfId="1" applyFont="1" applyBorder="1" applyAlignment="1">
      <alignment horizontal="left" vertical="top"/>
    </xf>
    <xf numFmtId="0" fontId="4" fillId="0" borderId="10" xfId="1" applyFont="1" applyBorder="1" applyAlignment="1">
      <alignment horizontal="left" vertical="top"/>
    </xf>
    <xf numFmtId="0" fontId="4" fillId="0" borderId="72" xfId="1" applyFont="1" applyBorder="1" applyAlignment="1">
      <alignment horizontal="left" vertical="top" wrapText="1"/>
    </xf>
    <xf numFmtId="0" fontId="4" fillId="0" borderId="84" xfId="1" applyFont="1" applyBorder="1" applyAlignment="1">
      <alignment horizontal="left" vertical="top" wrapText="1"/>
    </xf>
    <xf numFmtId="0" fontId="4" fillId="0" borderId="122" xfId="1" applyFont="1" applyBorder="1" applyAlignment="1">
      <alignment horizontal="center" vertical="center"/>
    </xf>
    <xf numFmtId="0" fontId="4" fillId="0" borderId="27" xfId="1" applyFont="1" applyBorder="1" applyAlignment="1">
      <alignment horizontal="center" vertical="center"/>
    </xf>
    <xf numFmtId="0" fontId="3" fillId="0" borderId="19" xfId="1" applyFont="1" applyBorder="1" applyAlignment="1">
      <alignment horizontal="left" vertical="top" wrapText="1"/>
    </xf>
    <xf numFmtId="0" fontId="3" fillId="0" borderId="18" xfId="1" applyFont="1" applyBorder="1" applyAlignment="1">
      <alignment horizontal="left" vertical="top" wrapText="1"/>
    </xf>
    <xf numFmtId="0" fontId="3" fillId="0" borderId="20" xfId="1" applyFont="1" applyBorder="1" applyAlignment="1">
      <alignment horizontal="left" vertical="top" wrapText="1"/>
    </xf>
    <xf numFmtId="0" fontId="4" fillId="0" borderId="4" xfId="1" applyFont="1" applyBorder="1" applyAlignment="1">
      <alignment horizontal="left" vertical="top" wrapText="1"/>
    </xf>
    <xf numFmtId="0" fontId="4" fillId="0" borderId="11" xfId="1" applyFont="1" applyBorder="1" applyAlignment="1">
      <alignment horizontal="left" vertical="top" wrapText="1"/>
    </xf>
    <xf numFmtId="0" fontId="4" fillId="0" borderId="18" xfId="1" applyFont="1" applyBorder="1" applyAlignment="1">
      <alignment horizontal="left" vertical="top"/>
    </xf>
    <xf numFmtId="0" fontId="4" fillId="0" borderId="20" xfId="1" applyFont="1" applyBorder="1" applyAlignment="1">
      <alignment horizontal="left" vertical="top"/>
    </xf>
    <xf numFmtId="0" fontId="4" fillId="0" borderId="19" xfId="1" applyFont="1" applyBorder="1" applyAlignment="1">
      <alignment horizontal="left" vertical="top"/>
    </xf>
    <xf numFmtId="0" fontId="35" fillId="0" borderId="19" xfId="1" applyFont="1" applyBorder="1" applyAlignment="1">
      <alignment horizontal="left" vertical="center"/>
    </xf>
    <xf numFmtId="0" fontId="35" fillId="0" borderId="18" xfId="1" applyFont="1" applyBorder="1" applyAlignment="1">
      <alignment horizontal="left" vertical="center"/>
    </xf>
    <xf numFmtId="0" fontId="41" fillId="0" borderId="18" xfId="1" applyFont="1" applyBorder="1" applyAlignment="1">
      <alignment horizontal="left" vertical="center"/>
    </xf>
    <xf numFmtId="0" fontId="41" fillId="0" borderId="20" xfId="1" applyFont="1" applyBorder="1" applyAlignment="1">
      <alignment horizontal="left" vertical="center"/>
    </xf>
    <xf numFmtId="0" fontId="4" fillId="0" borderId="117" xfId="1" applyFont="1" applyBorder="1" applyAlignment="1">
      <alignment horizontal="left" vertical="center"/>
    </xf>
    <xf numFmtId="0" fontId="16" fillId="0" borderId="26" xfId="1" applyFont="1" applyBorder="1" applyAlignment="1">
      <alignment horizontal="left" vertical="center"/>
    </xf>
    <xf numFmtId="0" fontId="4" fillId="0" borderId="2" xfId="1" applyFont="1" applyBorder="1" applyAlignment="1">
      <alignment horizontal="left" vertical="top"/>
    </xf>
    <xf numFmtId="0" fontId="4" fillId="0" borderId="9" xfId="1" applyFont="1" applyBorder="1" applyAlignment="1">
      <alignment horizontal="left" vertical="top"/>
    </xf>
    <xf numFmtId="0" fontId="4" fillId="0" borderId="122" xfId="1" applyFont="1" applyBorder="1" applyAlignment="1">
      <alignment horizontal="center" vertical="center" wrapText="1"/>
    </xf>
    <xf numFmtId="0" fontId="4" fillId="0" borderId="123" xfId="1" applyFont="1" applyBorder="1" applyAlignment="1">
      <alignment horizontal="center" vertical="center" wrapText="1"/>
    </xf>
    <xf numFmtId="0" fontId="17" fillId="0" borderId="19" xfId="1" applyFont="1" applyBorder="1" applyAlignment="1">
      <alignment horizontal="left" vertical="center"/>
    </xf>
    <xf numFmtId="0" fontId="17" fillId="0" borderId="18" xfId="1" applyFont="1" applyBorder="1" applyAlignment="1">
      <alignment horizontal="left" vertical="center"/>
    </xf>
    <xf numFmtId="0" fontId="5" fillId="0" borderId="18" xfId="1" applyFont="1" applyBorder="1" applyAlignment="1">
      <alignment horizontal="left" vertical="center"/>
    </xf>
    <xf numFmtId="0" fontId="5" fillId="0" borderId="20" xfId="1" applyFont="1" applyBorder="1" applyAlignment="1">
      <alignment horizontal="left" vertical="center"/>
    </xf>
    <xf numFmtId="49" fontId="6" fillId="0" borderId="128" xfId="1" applyNumberFormat="1" applyFont="1" applyBorder="1" applyAlignment="1">
      <alignment horizontal="center" vertical="center"/>
    </xf>
    <xf numFmtId="49" fontId="6" fillId="0" borderId="129" xfId="1" applyNumberFormat="1" applyFont="1" applyBorder="1" applyAlignment="1">
      <alignment horizontal="center" vertical="center"/>
    </xf>
    <xf numFmtId="49" fontId="6" fillId="0" borderId="19" xfId="1" applyNumberFormat="1" applyFont="1" applyBorder="1" applyAlignment="1">
      <alignment horizontal="center" vertical="center"/>
    </xf>
    <xf numFmtId="49" fontId="6" fillId="0" borderId="20" xfId="1" applyNumberFormat="1" applyFont="1" applyBorder="1" applyAlignment="1">
      <alignment horizontal="center" vertical="center"/>
    </xf>
    <xf numFmtId="0" fontId="3" fillId="0" borderId="128" xfId="1" applyFont="1" applyBorder="1" applyAlignment="1">
      <alignment horizontal="left" vertical="center" wrapText="1"/>
    </xf>
    <xf numFmtId="0" fontId="3" fillId="0" borderId="85" xfId="1" applyFont="1" applyBorder="1" applyAlignment="1">
      <alignment horizontal="left" vertical="center" wrapText="1"/>
    </xf>
    <xf numFmtId="0" fontId="3" fillId="0" borderId="129" xfId="1" applyFont="1" applyBorder="1" applyAlignment="1">
      <alignment horizontal="left" vertical="center" wrapText="1"/>
    </xf>
    <xf numFmtId="0" fontId="3" fillId="0" borderId="19" xfId="1" applyFont="1" applyBorder="1" applyAlignment="1">
      <alignment horizontal="left" vertical="center" wrapText="1"/>
    </xf>
    <xf numFmtId="0" fontId="3" fillId="0" borderId="18" xfId="1" applyFont="1" applyBorder="1" applyAlignment="1">
      <alignment horizontal="left" vertical="center" wrapText="1"/>
    </xf>
    <xf numFmtId="0" fontId="3" fillId="0" borderId="20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/>
    </xf>
    <xf numFmtId="0" fontId="4" fillId="0" borderId="2" xfId="1" applyFont="1" applyBorder="1" applyAlignment="1">
      <alignment horizontal="left" vertical="center"/>
    </xf>
  </cellXfs>
  <cellStyles count="3">
    <cellStyle name="Čárka 2" xfId="2"/>
    <cellStyle name="normální" xfId="0" builtinId="0"/>
    <cellStyle name="Normální 2" xfId="1"/>
  </cellStyles>
  <dxfs count="2"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png"/><Relationship Id="rId1" Type="http://schemas.openxmlformats.org/officeDocument/2006/relationships/image" Target="../media/image1.wmf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190500</xdr:colOff>
      <xdr:row>30</xdr:row>
      <xdr:rowOff>163286</xdr:rowOff>
    </xdr:from>
    <xdr:to>
      <xdr:col>36</xdr:col>
      <xdr:colOff>59146</xdr:colOff>
      <xdr:row>33</xdr:row>
      <xdr:rowOff>55880</xdr:rowOff>
    </xdr:to>
    <xdr:pic>
      <xdr:nvPicPr>
        <xdr:cNvPr id="3" name="Obrázek 2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01393" y="7511143"/>
          <a:ext cx="1717040" cy="636905"/>
        </a:xfrm>
        <a:prstGeom prst="rect">
          <a:avLst/>
        </a:prstGeom>
      </xdr:spPr>
    </xdr:pic>
    <xdr:clientData/>
  </xdr:twoCellAnchor>
  <xdr:twoCellAnchor editAs="oneCell">
    <xdr:from>
      <xdr:col>0</xdr:col>
      <xdr:colOff>83820</xdr:colOff>
      <xdr:row>0</xdr:row>
      <xdr:rowOff>191429</xdr:rowOff>
    </xdr:from>
    <xdr:to>
      <xdr:col>8</xdr:col>
      <xdr:colOff>142112</xdr:colOff>
      <xdr:row>3</xdr:row>
      <xdr:rowOff>89513</xdr:rowOff>
    </xdr:to>
    <xdr:pic>
      <xdr:nvPicPr>
        <xdr:cNvPr id="4" name="Obrázek 3">
          <a:extLst>
            <a:ext uri="{FF2B5EF4-FFF2-40B4-BE49-F238E27FC236}">
              <a16:creationId xmlns="" xmlns:a16="http://schemas.microsoft.com/office/drawing/2014/main" id="{EA8DFDD8-B5C1-4B87-A5B8-CB2F9D61C5C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820" y="191429"/>
          <a:ext cx="1506092" cy="641034"/>
        </a:xfrm>
        <a:prstGeom prst="rect">
          <a:avLst/>
        </a:prstGeom>
      </xdr:spPr>
    </xdr:pic>
    <xdr:clientData/>
  </xdr:twoCellAnchor>
  <xdr:twoCellAnchor editAs="oneCell">
    <xdr:from>
      <xdr:col>31</xdr:col>
      <xdr:colOff>124172</xdr:colOff>
      <xdr:row>0</xdr:row>
      <xdr:rowOff>66675</xdr:rowOff>
    </xdr:from>
    <xdr:to>
      <xdr:col>42</xdr:col>
      <xdr:colOff>125603</xdr:colOff>
      <xdr:row>4</xdr:row>
      <xdr:rowOff>209493</xdr:rowOff>
    </xdr:to>
    <xdr:pic>
      <xdr:nvPicPr>
        <xdr:cNvPr id="5" name="Obrázek 4">
          <a:extLst>
            <a:ext uri="{FF2B5EF4-FFF2-40B4-BE49-F238E27FC236}">
              <a16:creationId xmlns="" xmlns:a16="http://schemas.microsoft.com/office/drawing/2014/main" id="{23EB7B59-7EBF-4E5F-A840-74962775E2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734397" y="66675"/>
          <a:ext cx="1992156" cy="113341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152079</xdr:colOff>
      <xdr:row>26</xdr:row>
      <xdr:rowOff>67235</xdr:rowOff>
    </xdr:from>
    <xdr:to>
      <xdr:col>36</xdr:col>
      <xdr:colOff>18820</xdr:colOff>
      <xdr:row>29</xdr:row>
      <xdr:rowOff>133632</xdr:rowOff>
    </xdr:to>
    <xdr:pic>
      <xdr:nvPicPr>
        <xdr:cNvPr id="4" name="Obrázek 3">
          <a:extLst>
            <a:ext uri="{FF2B5EF4-FFF2-40B4-BE49-F238E27FC236}">
              <a16:creationId xmlns="" xmlns:a16="http://schemas.microsoft.com/office/drawing/2014/main" id="{00000000-0008-0000-03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00697" y="5894294"/>
          <a:ext cx="1796282" cy="641707"/>
        </a:xfrm>
        <a:prstGeom prst="rect">
          <a:avLst/>
        </a:prstGeom>
      </xdr:spPr>
    </xdr:pic>
    <xdr:clientData/>
  </xdr:twoCellAnchor>
  <xdr:twoCellAnchor>
    <xdr:from>
      <xdr:col>27</xdr:col>
      <xdr:colOff>89647</xdr:colOff>
      <xdr:row>35</xdr:row>
      <xdr:rowOff>44824</xdr:rowOff>
    </xdr:from>
    <xdr:to>
      <xdr:col>38</xdr:col>
      <xdr:colOff>110870</xdr:colOff>
      <xdr:row>38</xdr:row>
      <xdr:rowOff>143883</xdr:rowOff>
    </xdr:to>
    <xdr:pic>
      <xdr:nvPicPr>
        <xdr:cNvPr id="5" name="Obrázek 6" descr="logo_exprojekt">
          <a:extLst>
            <a:ext uri="{FF2B5EF4-FFF2-40B4-BE49-F238E27FC236}">
              <a16:creationId xmlns="" xmlns:a16="http://schemas.microsoft.com/office/drawing/2014/main" id="{029E058A-7447-4830-B858-B2851E2E59E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 t="13924" b="12613"/>
        <a:stretch>
          <a:fillRect/>
        </a:stretch>
      </xdr:blipFill>
      <xdr:spPr bwMode="auto">
        <a:xfrm>
          <a:off x="5009029" y="8113059"/>
          <a:ext cx="1993459" cy="670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28228</xdr:colOff>
      <xdr:row>0</xdr:row>
      <xdr:rowOff>212622</xdr:rowOff>
    </xdr:from>
    <xdr:to>
      <xdr:col>9</xdr:col>
      <xdr:colOff>96045</xdr:colOff>
      <xdr:row>3</xdr:row>
      <xdr:rowOff>95942</xdr:rowOff>
    </xdr:to>
    <xdr:pic>
      <xdr:nvPicPr>
        <xdr:cNvPr id="7" name="Obrázek 6">
          <a:extLst>
            <a:ext uri="{FF2B5EF4-FFF2-40B4-BE49-F238E27FC236}">
              <a16:creationId xmlns="" xmlns:a16="http://schemas.microsoft.com/office/drawing/2014/main" id="{BE2B6B8A-9AA6-44BA-9AF5-852C9C22BC0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0069" y="212622"/>
          <a:ext cx="1511114" cy="623672"/>
        </a:xfrm>
        <a:prstGeom prst="rect">
          <a:avLst/>
        </a:prstGeom>
      </xdr:spPr>
    </xdr:pic>
    <xdr:clientData/>
  </xdr:twoCellAnchor>
  <xdr:twoCellAnchor editAs="oneCell">
    <xdr:from>
      <xdr:col>27</xdr:col>
      <xdr:colOff>124929</xdr:colOff>
      <xdr:row>31</xdr:row>
      <xdr:rowOff>39562</xdr:rowOff>
    </xdr:from>
    <xdr:to>
      <xdr:col>35</xdr:col>
      <xdr:colOff>97957</xdr:colOff>
      <xdr:row>34</xdr:row>
      <xdr:rowOff>132647</xdr:rowOff>
    </xdr:to>
    <xdr:pic>
      <xdr:nvPicPr>
        <xdr:cNvPr id="8" name="Obrázek 7">
          <a:extLst>
            <a:ext uri="{FF2B5EF4-FFF2-40B4-BE49-F238E27FC236}">
              <a16:creationId xmlns="" xmlns:a16="http://schemas.microsoft.com/office/drawing/2014/main" id="{6A553C78-0261-4C76-BD13-6C98E9ECF5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50715" y="7441848"/>
          <a:ext cx="1402322" cy="66458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31</xdr:col>
      <xdr:colOff>31909</xdr:colOff>
      <xdr:row>0</xdr:row>
      <xdr:rowOff>57388</xdr:rowOff>
    </xdr:from>
    <xdr:to>
      <xdr:col>42</xdr:col>
      <xdr:colOff>53819</xdr:colOff>
      <xdr:row>4</xdr:row>
      <xdr:rowOff>188776</xdr:rowOff>
    </xdr:to>
    <xdr:pic>
      <xdr:nvPicPr>
        <xdr:cNvPr id="3" name="Obrázek 2">
          <a:extLst>
            <a:ext uri="{FF2B5EF4-FFF2-40B4-BE49-F238E27FC236}">
              <a16:creationId xmlns="" xmlns:a16="http://schemas.microsoft.com/office/drawing/2014/main" id="{91C54E79-F82D-41D9-B333-F639015D1B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5651659" y="57388"/>
          <a:ext cx="1990251" cy="1131513"/>
        </a:xfrm>
        <a:prstGeom prst="rect">
          <a:avLst/>
        </a:prstGeom>
      </xdr:spPr>
    </xdr:pic>
    <xdr:clientData/>
  </xdr:twoCellAnchor>
  <xdr:twoCellAnchor editAs="oneCell">
    <xdr:from>
      <xdr:col>0</xdr:col>
      <xdr:colOff>93677</xdr:colOff>
      <xdr:row>11</xdr:row>
      <xdr:rowOff>129955</xdr:rowOff>
    </xdr:from>
    <xdr:to>
      <xdr:col>26</xdr:col>
      <xdr:colOff>112517</xdr:colOff>
      <xdr:row>17</xdr:row>
      <xdr:rowOff>244006</xdr:rowOff>
    </xdr:to>
    <xdr:pic>
      <xdr:nvPicPr>
        <xdr:cNvPr id="6" name="Obrázek 5">
          <a:extLst>
            <a:ext uri="{FF2B5EF4-FFF2-40B4-BE49-F238E27FC236}">
              <a16:creationId xmlns="" xmlns:a16="http://schemas.microsoft.com/office/drawing/2014/main" id="{8D3900A1-E5D3-4D4D-A494-2D2685738C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93677" y="2863216"/>
          <a:ext cx="4814470" cy="16011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F44"/>
  <sheetViews>
    <sheetView view="pageBreakPreview" zoomScaleNormal="100" zoomScaleSheetLayoutView="100" workbookViewId="0">
      <selection activeCell="B16" sqref="B16"/>
    </sheetView>
  </sheetViews>
  <sheetFormatPr defaultColWidth="8.796875" defaultRowHeight="15"/>
  <cols>
    <col min="1" max="1" width="22.19921875" style="1" customWidth="1"/>
    <col min="2" max="2" width="47.19921875" style="1" customWidth="1"/>
    <col min="3" max="30" width="1.8984375" style="1" customWidth="1"/>
    <col min="31" max="31" width="12.69921875" style="1" customWidth="1"/>
    <col min="32" max="32" width="13.3984375" style="1" customWidth="1"/>
    <col min="33" max="35" width="1.69921875" style="1" customWidth="1"/>
    <col min="36" max="16384" width="8.796875" style="1"/>
  </cols>
  <sheetData>
    <row r="1" spans="1:32" s="3" customFormat="1" ht="41.25" customHeight="1">
      <c r="A1" s="41" t="s">
        <v>2</v>
      </c>
      <c r="B1" s="185" t="s">
        <v>715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13"/>
    </row>
    <row r="2" spans="1:32" s="3" customFormat="1" ht="18" customHeight="1">
      <c r="A2" s="30" t="s">
        <v>11</v>
      </c>
      <c r="B2" s="166" t="s">
        <v>716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13"/>
    </row>
    <row r="3" spans="1:32" s="3" customFormat="1" ht="18" customHeight="1">
      <c r="A3" s="30" t="s">
        <v>10</v>
      </c>
      <c r="B3" s="167">
        <v>44612</v>
      </c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13"/>
    </row>
    <row r="4" spans="1:32" s="3" customFormat="1" ht="18" customHeight="1">
      <c r="A4" s="31" t="s">
        <v>477</v>
      </c>
      <c r="B4" s="168" t="s">
        <v>726</v>
      </c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3"/>
    </row>
    <row r="5" spans="1:32" s="3" customFormat="1" ht="18" customHeight="1" thickBot="1">
      <c r="A5" s="32" t="s">
        <v>23</v>
      </c>
      <c r="B5" s="169" t="s">
        <v>717</v>
      </c>
      <c r="C5" s="12"/>
      <c r="D5" s="12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</row>
    <row r="6" spans="1:32" s="3" customFormat="1" ht="20.100000000000001" customHeight="1">
      <c r="A6" s="29" t="s">
        <v>7</v>
      </c>
      <c r="B6" s="38" t="s">
        <v>470</v>
      </c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11"/>
      <c r="AF6" s="9"/>
    </row>
    <row r="7" spans="1:32" s="3" customFormat="1" ht="20.100000000000001" customHeight="1">
      <c r="A7" s="30" t="s">
        <v>5</v>
      </c>
      <c r="B7" s="36" t="s">
        <v>31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11"/>
      <c r="AF7" s="9"/>
    </row>
    <row r="8" spans="1:32" s="3" customFormat="1" ht="20.100000000000001" customHeight="1">
      <c r="A8" s="30" t="s">
        <v>8</v>
      </c>
      <c r="B8" s="166" t="s">
        <v>718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11"/>
      <c r="AF8" s="9"/>
    </row>
    <row r="9" spans="1:32" s="3" customFormat="1" ht="20.100000000000001" customHeight="1">
      <c r="A9" s="30" t="s">
        <v>5</v>
      </c>
      <c r="B9" s="166" t="s">
        <v>719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11"/>
      <c r="AF9" s="9"/>
    </row>
    <row r="10" spans="1:32" s="3" customFormat="1" ht="20.100000000000001" customHeight="1">
      <c r="A10" s="270" t="s">
        <v>227</v>
      </c>
      <c r="B10" s="37" t="s">
        <v>465</v>
      </c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11"/>
      <c r="AF10" s="9"/>
    </row>
    <row r="11" spans="1:32" s="3" customFormat="1" ht="18" customHeight="1" thickBot="1">
      <c r="A11" s="271"/>
      <c r="B11" s="165" t="s">
        <v>720</v>
      </c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10"/>
      <c r="AF11" s="7"/>
    </row>
    <row r="12" spans="1:32" s="3" customFormat="1" ht="18" customHeight="1">
      <c r="A12" s="14" t="s">
        <v>6</v>
      </c>
      <c r="B12" s="39" t="s">
        <v>721</v>
      </c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10"/>
      <c r="AF12" s="7"/>
    </row>
    <row r="13" spans="1:32" s="3" customFormat="1" ht="18" customHeight="1">
      <c r="A13" s="33" t="s">
        <v>5</v>
      </c>
      <c r="B13" s="170" t="s">
        <v>722</v>
      </c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10"/>
      <c r="AF13" s="7"/>
    </row>
    <row r="14" spans="1:32" s="3" customFormat="1" ht="18" customHeight="1">
      <c r="A14" s="268" t="s">
        <v>22</v>
      </c>
      <c r="B14" s="229" t="s">
        <v>734</v>
      </c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10"/>
      <c r="AF14" s="7"/>
    </row>
    <row r="15" spans="1:32" s="3" customFormat="1" ht="18" customHeight="1">
      <c r="A15" s="269"/>
      <c r="B15" s="171" t="s">
        <v>724</v>
      </c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10"/>
      <c r="AF15" s="7"/>
    </row>
    <row r="16" spans="1:32" s="3" customFormat="1" ht="18" customHeight="1">
      <c r="A16" s="34" t="s">
        <v>80</v>
      </c>
      <c r="B16" s="172" t="s">
        <v>725</v>
      </c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10"/>
      <c r="AF16" s="7"/>
    </row>
    <row r="17" spans="1:32" s="3" customFormat="1" ht="18" customHeight="1" thickBot="1">
      <c r="A17" s="35" t="s">
        <v>468</v>
      </c>
      <c r="B17" s="173" t="s">
        <v>723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8"/>
    </row>
    <row r="18" spans="1:32">
      <c r="A18" s="231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</row>
    <row r="19" spans="1:32">
      <c r="A19" s="232"/>
      <c r="B19" s="228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</row>
    <row r="20" spans="1:32">
      <c r="A20" s="232"/>
      <c r="B20" s="228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</row>
    <row r="21" spans="1:32">
      <c r="A21" s="232" t="s">
        <v>727</v>
      </c>
      <c r="B21" s="228" t="s">
        <v>728</v>
      </c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</row>
    <row r="22" spans="1:32">
      <c r="A22" s="232"/>
      <c r="B22" s="228" t="s">
        <v>729</v>
      </c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</row>
    <row r="23" spans="1:32">
      <c r="A23" s="232"/>
      <c r="B23" s="228" t="s">
        <v>730</v>
      </c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</row>
    <row r="24" spans="1:32">
      <c r="A24" s="232"/>
      <c r="B24" s="228" t="s">
        <v>731</v>
      </c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</row>
    <row r="25" spans="1:32">
      <c r="A25" s="232"/>
      <c r="B25" s="228" t="s">
        <v>732</v>
      </c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</row>
    <row r="26" spans="1:32">
      <c r="A26" s="232"/>
      <c r="B26" s="228" t="s">
        <v>887</v>
      </c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</row>
    <row r="27" spans="1:32">
      <c r="A27" s="232"/>
      <c r="B27" s="228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</row>
    <row r="28" spans="1:32">
      <c r="A28" s="232"/>
      <c r="B28" s="228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</row>
    <row r="29" spans="1:32">
      <c r="A29" s="232"/>
      <c r="B29" s="228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</row>
    <row r="30" spans="1:32">
      <c r="A30" s="232"/>
      <c r="B30" s="228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</row>
    <row r="31" spans="1:32">
      <c r="A31" s="232"/>
      <c r="B31" s="228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</row>
    <row r="32" spans="1:32">
      <c r="A32" s="232"/>
      <c r="B32" s="228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</row>
    <row r="33" spans="1:30">
      <c r="A33" s="232"/>
      <c r="B33" s="228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</row>
    <row r="34" spans="1:30">
      <c r="A34" s="232"/>
      <c r="B34" s="228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</row>
    <row r="35" spans="1:30">
      <c r="A35" s="232"/>
      <c r="B35" s="228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</row>
    <row r="36" spans="1:30">
      <c r="A36" s="232"/>
      <c r="B36" s="228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</row>
    <row r="37" spans="1:30">
      <c r="A37" s="232"/>
      <c r="B37" s="228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</row>
    <row r="38" spans="1:30">
      <c r="A38" s="232"/>
      <c r="B38" s="228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</row>
    <row r="39" spans="1:30">
      <c r="A39" s="232"/>
      <c r="B39" s="228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</row>
    <row r="40" spans="1:30">
      <c r="A40" s="232"/>
      <c r="B40" s="228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</row>
    <row r="41" spans="1:30">
      <c r="A41" s="232"/>
      <c r="B41" s="228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</row>
    <row r="42" spans="1:30">
      <c r="A42" s="232"/>
      <c r="B42" s="228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</row>
    <row r="43" spans="1:30">
      <c r="A43" s="232"/>
      <c r="B43" s="228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</row>
    <row r="44" spans="1:30">
      <c r="A44" s="232"/>
      <c r="B44" s="228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</row>
  </sheetData>
  <mergeCells count="2">
    <mergeCell ref="A14:A15"/>
    <mergeCell ref="A10:A11"/>
  </mergeCells>
  <dataValidations disablePrompts="1" count="1">
    <dataValidation type="list" allowBlank="1" showInputMessage="1" showErrorMessage="1" sqref="B2">
      <formula1>"ZP,DUR,DUSP,DSP,PDPS,RDS,DSPS"</formula1>
    </dataValidation>
  </dataValidations>
  <pageMargins left="0.7" right="0.7" top="0.78740157499999996" bottom="0.78740157499999996" header="0.3" footer="0.3"/>
  <pageSetup paperSize="9" orientation="portrait" r:id="rId1"/>
  <ignoredErrors>
    <ignoredError sqref="B14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54"/>
  <sheetViews>
    <sheetView view="pageBreakPreview" zoomScaleNormal="100" zoomScaleSheetLayoutView="100" workbookViewId="0">
      <selection activeCell="J2" sqref="J2:O2"/>
    </sheetView>
  </sheetViews>
  <sheetFormatPr defaultColWidth="8.8984375" defaultRowHeight="14.25"/>
  <cols>
    <col min="1" max="1" width="3.19921875" style="15" customWidth="1"/>
    <col min="2" max="3" width="5.69921875" style="15" customWidth="1"/>
    <col min="4" max="4" width="33.19921875" style="15" customWidth="1"/>
    <col min="5" max="5" width="8.69921875" style="15" customWidth="1"/>
    <col min="6" max="15" width="2.3984375" style="15" customWidth="1"/>
    <col min="16" max="16384" width="8.8984375" style="15"/>
  </cols>
  <sheetData>
    <row r="1" spans="1:15" ht="15" customHeight="1">
      <c r="A1" s="635" t="s">
        <v>82</v>
      </c>
      <c r="B1" s="633"/>
      <c r="C1" s="633"/>
      <c r="D1" s="633"/>
      <c r="E1" s="633"/>
      <c r="F1" s="633"/>
      <c r="G1" s="633"/>
      <c r="H1" s="633"/>
      <c r="I1" s="633"/>
      <c r="J1" s="633" t="s">
        <v>76</v>
      </c>
      <c r="K1" s="633"/>
      <c r="L1" s="633"/>
      <c r="M1" s="633"/>
      <c r="N1" s="633"/>
      <c r="O1" s="634"/>
    </row>
    <row r="2" spans="1:15" ht="15" customHeight="1">
      <c r="A2" s="646" t="s">
        <v>414</v>
      </c>
      <c r="B2" s="647"/>
      <c r="C2" s="647"/>
      <c r="D2" s="647"/>
      <c r="E2" s="647"/>
      <c r="F2" s="647"/>
      <c r="G2" s="647"/>
      <c r="H2" s="647"/>
      <c r="I2" s="647"/>
      <c r="J2" s="648" t="s">
        <v>413</v>
      </c>
      <c r="K2" s="648"/>
      <c r="L2" s="648"/>
      <c r="M2" s="648"/>
      <c r="N2" s="648"/>
      <c r="O2" s="649"/>
    </row>
    <row r="3" spans="1:15" ht="15" customHeight="1" thickBot="1">
      <c r="A3" s="153"/>
      <c r="B3" s="153"/>
      <c r="C3" s="153"/>
      <c r="D3" s="153"/>
      <c r="E3" s="153"/>
      <c r="F3" s="153"/>
      <c r="G3" s="153"/>
      <c r="H3" s="153"/>
      <c r="I3" s="153"/>
      <c r="J3" s="154"/>
      <c r="K3" s="154"/>
      <c r="L3" s="154"/>
      <c r="M3" s="154"/>
      <c r="N3" s="154"/>
      <c r="O3" s="154"/>
    </row>
    <row r="4" spans="1:15" ht="24.95" customHeight="1" thickBot="1">
      <c r="A4" s="148" t="s">
        <v>58</v>
      </c>
      <c r="B4" s="149"/>
      <c r="C4" s="150"/>
      <c r="D4" s="150"/>
      <c r="E4" s="641"/>
      <c r="F4" s="641"/>
      <c r="G4" s="641"/>
      <c r="H4" s="641"/>
      <c r="I4" s="641"/>
      <c r="J4" s="641"/>
      <c r="K4" s="641"/>
      <c r="L4" s="151"/>
      <c r="M4" s="151"/>
      <c r="N4" s="151"/>
      <c r="O4" s="152"/>
    </row>
    <row r="5" spans="1:15" ht="15" customHeight="1">
      <c r="A5" s="620" t="s">
        <v>57</v>
      </c>
      <c r="B5" s="642"/>
      <c r="C5" s="621"/>
      <c r="D5" s="631" t="str">
        <f>'List stavby'!B1</f>
        <v>Optimalizace traťového úseku Havířov (včetně) - zastávka Havířov střed (mimo)</v>
      </c>
      <c r="E5" s="617" t="s">
        <v>460</v>
      </c>
      <c r="F5" s="618"/>
      <c r="G5" s="618"/>
      <c r="H5" s="618"/>
      <c r="I5" s="618"/>
      <c r="J5" s="618"/>
      <c r="K5" s="618"/>
      <c r="L5" s="618"/>
      <c r="M5" s="618"/>
      <c r="N5" s="618"/>
      <c r="O5" s="619"/>
    </row>
    <row r="6" spans="1:15" ht="15" customHeight="1">
      <c r="A6" s="622"/>
      <c r="B6" s="643"/>
      <c r="C6" s="623"/>
      <c r="D6" s="632"/>
      <c r="E6" s="141" t="s">
        <v>362</v>
      </c>
      <c r="F6" s="22" t="s">
        <v>36</v>
      </c>
      <c r="G6" s="22" t="s">
        <v>35</v>
      </c>
      <c r="H6" s="22" t="s">
        <v>55</v>
      </c>
      <c r="I6" s="22" t="s">
        <v>363</v>
      </c>
      <c r="J6" s="22" t="s">
        <v>461</v>
      </c>
      <c r="K6" s="22"/>
      <c r="L6" s="22"/>
      <c r="M6" s="22"/>
      <c r="N6" s="22"/>
      <c r="O6" s="133"/>
    </row>
    <row r="7" spans="1:15" ht="15" customHeight="1">
      <c r="A7" s="602" t="s">
        <v>348</v>
      </c>
      <c r="B7" s="610"/>
      <c r="C7" s="603"/>
      <c r="D7" s="44" t="str">
        <f>'List stavby'!B4</f>
        <v>S621700033</v>
      </c>
      <c r="E7" s="141" t="s">
        <v>56</v>
      </c>
      <c r="F7" s="22" t="s">
        <v>219</v>
      </c>
      <c r="G7" s="22" t="s">
        <v>372</v>
      </c>
      <c r="H7" s="22" t="s">
        <v>73</v>
      </c>
      <c r="I7" s="22" t="s">
        <v>373</v>
      </c>
      <c r="J7" s="22" t="s">
        <v>36</v>
      </c>
      <c r="K7" s="22"/>
      <c r="L7" s="22"/>
      <c r="M7" s="22"/>
      <c r="N7" s="22"/>
      <c r="O7" s="133"/>
    </row>
    <row r="8" spans="1:15" ht="15" customHeight="1">
      <c r="A8" s="602" t="s">
        <v>54</v>
      </c>
      <c r="B8" s="610"/>
      <c r="C8" s="603"/>
      <c r="D8" s="44" t="str">
        <f>'List stavby'!B2</f>
        <v>DUSP</v>
      </c>
      <c r="E8" s="141" t="s">
        <v>53</v>
      </c>
      <c r="F8" s="22" t="s">
        <v>371</v>
      </c>
      <c r="G8" s="22" t="s">
        <v>218</v>
      </c>
      <c r="H8" s="22" t="s">
        <v>218</v>
      </c>
      <c r="I8" s="22" t="s">
        <v>374</v>
      </c>
      <c r="J8" s="22" t="s">
        <v>372</v>
      </c>
      <c r="K8" s="22"/>
      <c r="L8" s="22"/>
      <c r="M8" s="22"/>
      <c r="N8" s="22"/>
      <c r="O8" s="133"/>
    </row>
    <row r="9" spans="1:15" ht="15" customHeight="1" thickBot="1">
      <c r="A9" s="611" t="s">
        <v>10</v>
      </c>
      <c r="B9" s="640"/>
      <c r="C9" s="612"/>
      <c r="D9" s="134">
        <f>'List stavby'!B3</f>
        <v>44612</v>
      </c>
      <c r="E9" s="142" t="s">
        <v>52</v>
      </c>
      <c r="F9" s="135" t="s">
        <v>71</v>
      </c>
      <c r="G9" s="135" t="s">
        <v>71</v>
      </c>
      <c r="H9" s="135" t="s">
        <v>71</v>
      </c>
      <c r="I9" s="135" t="s">
        <v>71</v>
      </c>
      <c r="J9" s="135" t="s">
        <v>71</v>
      </c>
      <c r="K9" s="135"/>
      <c r="L9" s="135"/>
      <c r="M9" s="135"/>
      <c r="N9" s="135"/>
      <c r="O9" s="136"/>
    </row>
    <row r="10" spans="1:15" ht="15" customHeight="1" thickBot="1">
      <c r="A10" s="605"/>
      <c r="B10" s="605"/>
      <c r="C10" s="605"/>
      <c r="D10" s="605"/>
      <c r="E10" s="605"/>
      <c r="F10" s="605"/>
      <c r="G10" s="605"/>
      <c r="H10" s="605"/>
      <c r="I10" s="605"/>
      <c r="J10" s="605"/>
      <c r="K10" s="605"/>
      <c r="L10" s="605"/>
      <c r="M10" s="605"/>
      <c r="N10" s="605"/>
      <c r="O10" s="605"/>
    </row>
    <row r="11" spans="1:15" ht="24.95" customHeight="1" thickBot="1">
      <c r="A11" s="644" t="s">
        <v>51</v>
      </c>
      <c r="B11" s="645"/>
      <c r="C11" s="604" t="s">
        <v>50</v>
      </c>
      <c r="D11" s="605"/>
      <c r="E11" s="140"/>
      <c r="F11" s="604" t="s">
        <v>364</v>
      </c>
      <c r="G11" s="605"/>
      <c r="H11" s="605"/>
      <c r="I11" s="605"/>
      <c r="J11" s="605"/>
      <c r="K11" s="605"/>
      <c r="L11" s="605"/>
      <c r="M11" s="605"/>
      <c r="N11" s="605"/>
      <c r="O11" s="627"/>
    </row>
    <row r="12" spans="1:15" ht="15" customHeight="1">
      <c r="A12" s="137" t="s">
        <v>375</v>
      </c>
      <c r="B12" s="155" t="s">
        <v>225</v>
      </c>
      <c r="C12" s="660" t="s">
        <v>61</v>
      </c>
      <c r="D12" s="661"/>
      <c r="E12" s="138"/>
      <c r="F12" s="139" t="s">
        <v>34</v>
      </c>
      <c r="G12" s="139" t="s">
        <v>0</v>
      </c>
      <c r="H12" s="139" t="s">
        <v>34</v>
      </c>
      <c r="I12" s="139" t="s">
        <v>0</v>
      </c>
      <c r="J12" s="139" t="s">
        <v>0</v>
      </c>
      <c r="K12" s="139"/>
      <c r="L12" s="139"/>
      <c r="M12" s="139"/>
      <c r="N12" s="139"/>
      <c r="O12" s="139"/>
    </row>
    <row r="13" spans="1:15" ht="15" customHeight="1">
      <c r="A13" s="129"/>
      <c r="B13" s="132"/>
      <c r="C13" s="44"/>
      <c r="D13" s="46"/>
      <c r="E13" s="130"/>
      <c r="F13" s="21"/>
      <c r="G13" s="21"/>
      <c r="H13" s="21"/>
      <c r="I13" s="21"/>
      <c r="J13" s="21"/>
      <c r="K13" s="21"/>
      <c r="L13" s="21"/>
      <c r="M13" s="21"/>
      <c r="N13" s="21"/>
      <c r="O13" s="21"/>
    </row>
    <row r="14" spans="1:15" ht="15" customHeight="1">
      <c r="A14" s="128" t="s">
        <v>376</v>
      </c>
      <c r="B14" s="131"/>
      <c r="C14" s="609" t="s">
        <v>377</v>
      </c>
      <c r="D14" s="610"/>
      <c r="E14" s="130"/>
      <c r="F14" s="21"/>
      <c r="G14" s="21"/>
      <c r="H14" s="21"/>
      <c r="I14" s="21"/>
      <c r="J14" s="21"/>
      <c r="K14" s="21"/>
      <c r="L14" s="21"/>
      <c r="M14" s="21"/>
      <c r="N14" s="21"/>
      <c r="O14" s="21"/>
    </row>
    <row r="15" spans="1:15" ht="15" customHeight="1">
      <c r="A15" s="129"/>
      <c r="B15" s="132" t="s">
        <v>79</v>
      </c>
      <c r="C15" s="609" t="s">
        <v>398</v>
      </c>
      <c r="D15" s="610"/>
      <c r="E15" s="130"/>
      <c r="F15" s="21"/>
      <c r="G15" s="21"/>
      <c r="H15" s="21"/>
      <c r="I15" s="21"/>
      <c r="J15" s="21"/>
      <c r="K15" s="21"/>
      <c r="L15" s="21"/>
      <c r="M15" s="21"/>
      <c r="N15" s="21"/>
      <c r="O15" s="21"/>
    </row>
    <row r="16" spans="1:15" ht="15" customHeight="1">
      <c r="A16" s="129"/>
      <c r="B16" s="132" t="s">
        <v>393</v>
      </c>
      <c r="C16" s="44" t="s">
        <v>415</v>
      </c>
      <c r="D16" s="45"/>
      <c r="E16" s="130"/>
      <c r="F16" s="21" t="s">
        <v>0</v>
      </c>
      <c r="G16" s="21" t="s">
        <v>34</v>
      </c>
      <c r="H16" s="21" t="s">
        <v>0</v>
      </c>
      <c r="I16" s="21" t="s">
        <v>34</v>
      </c>
      <c r="J16" s="21" t="s">
        <v>0</v>
      </c>
      <c r="K16" s="21"/>
      <c r="L16" s="21"/>
      <c r="M16" s="21"/>
      <c r="N16" s="21"/>
      <c r="O16" s="21"/>
    </row>
    <row r="17" spans="1:15" ht="15" customHeight="1">
      <c r="A17" s="129"/>
      <c r="B17" s="132" t="s">
        <v>394</v>
      </c>
      <c r="C17" s="44" t="s">
        <v>416</v>
      </c>
      <c r="D17" s="45"/>
      <c r="E17" s="130"/>
      <c r="F17" s="21" t="s">
        <v>0</v>
      </c>
      <c r="G17" s="21" t="s">
        <v>34</v>
      </c>
      <c r="H17" s="21" t="s">
        <v>0</v>
      </c>
      <c r="I17" s="21" t="s">
        <v>34</v>
      </c>
      <c r="J17" s="21" t="s">
        <v>0</v>
      </c>
      <c r="K17" s="21"/>
      <c r="L17" s="21"/>
      <c r="M17" s="21"/>
      <c r="N17" s="21"/>
      <c r="O17" s="21"/>
    </row>
    <row r="18" spans="1:15" ht="15" customHeight="1">
      <c r="A18" s="129"/>
      <c r="B18" s="132"/>
      <c r="C18" s="43"/>
      <c r="D18" s="45"/>
      <c r="E18" s="130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5" customHeight="1">
      <c r="A19" s="129"/>
      <c r="B19" s="132" t="s">
        <v>215</v>
      </c>
      <c r="C19" s="609" t="s">
        <v>397</v>
      </c>
      <c r="D19" s="610"/>
      <c r="E19" s="130"/>
      <c r="F19" s="21"/>
      <c r="G19" s="21"/>
      <c r="H19" s="21"/>
      <c r="I19" s="21"/>
      <c r="J19" s="21"/>
      <c r="K19" s="21"/>
      <c r="L19" s="21"/>
      <c r="M19" s="21"/>
      <c r="N19" s="21"/>
      <c r="O19" s="21"/>
    </row>
    <row r="20" spans="1:15" ht="15" customHeight="1">
      <c r="A20" s="129"/>
      <c r="B20" s="132" t="s">
        <v>62</v>
      </c>
      <c r="C20" s="44" t="s">
        <v>417</v>
      </c>
      <c r="D20" s="45"/>
      <c r="E20" s="130"/>
      <c r="F20" s="21" t="s">
        <v>0</v>
      </c>
      <c r="G20" s="21" t="s">
        <v>34</v>
      </c>
      <c r="H20" s="21" t="s">
        <v>0</v>
      </c>
      <c r="I20" s="21" t="s">
        <v>34</v>
      </c>
      <c r="J20" s="21" t="s">
        <v>0</v>
      </c>
      <c r="K20" s="21"/>
      <c r="L20" s="21"/>
      <c r="M20" s="21"/>
      <c r="N20" s="21"/>
      <c r="O20" s="21"/>
    </row>
    <row r="21" spans="1:15" ht="15" customHeight="1">
      <c r="A21" s="129"/>
      <c r="B21" s="132" t="s">
        <v>63</v>
      </c>
      <c r="C21" s="44" t="s">
        <v>418</v>
      </c>
      <c r="D21" s="45"/>
      <c r="E21" s="130"/>
      <c r="F21" s="21" t="s">
        <v>0</v>
      </c>
      <c r="G21" s="21" t="s">
        <v>34</v>
      </c>
      <c r="H21" s="21" t="s">
        <v>0</v>
      </c>
      <c r="I21" s="21" t="s">
        <v>34</v>
      </c>
      <c r="J21" s="21" t="s">
        <v>0</v>
      </c>
      <c r="K21" s="21"/>
      <c r="L21" s="21"/>
      <c r="M21" s="21"/>
      <c r="N21" s="21"/>
      <c r="O21" s="21"/>
    </row>
    <row r="22" spans="1:15" ht="15" customHeight="1">
      <c r="A22" s="129"/>
      <c r="B22" s="132" t="s">
        <v>409</v>
      </c>
      <c r="C22" s="44" t="s">
        <v>419</v>
      </c>
      <c r="D22" s="45"/>
      <c r="E22" s="130"/>
      <c r="F22" s="21" t="s">
        <v>0</v>
      </c>
      <c r="G22" s="21" t="s">
        <v>34</v>
      </c>
      <c r="H22" s="21" t="s">
        <v>0</v>
      </c>
      <c r="I22" s="21" t="s">
        <v>34</v>
      </c>
      <c r="J22" s="21" t="s">
        <v>0</v>
      </c>
      <c r="K22" s="21"/>
      <c r="L22" s="21"/>
      <c r="M22" s="21"/>
      <c r="N22" s="21"/>
      <c r="O22" s="21"/>
    </row>
    <row r="23" spans="1:15" ht="15" customHeight="1">
      <c r="A23" s="129"/>
      <c r="B23" s="132" t="s">
        <v>420</v>
      </c>
      <c r="C23" s="44" t="s">
        <v>421</v>
      </c>
      <c r="D23" s="45"/>
      <c r="E23" s="130"/>
      <c r="F23" s="21"/>
      <c r="G23" s="21"/>
      <c r="H23" s="21"/>
      <c r="I23" s="21"/>
      <c r="J23" s="21"/>
      <c r="K23" s="21"/>
      <c r="L23" s="21"/>
      <c r="M23" s="21"/>
      <c r="N23" s="21"/>
      <c r="O23" s="21"/>
    </row>
    <row r="24" spans="1:15" ht="15" customHeight="1">
      <c r="A24" s="129"/>
      <c r="B24" s="132"/>
      <c r="C24" s="43"/>
      <c r="D24" s="45"/>
      <c r="E24" s="130"/>
      <c r="F24" s="21"/>
      <c r="G24" s="21"/>
      <c r="H24" s="21"/>
      <c r="I24" s="21"/>
      <c r="J24" s="21"/>
      <c r="K24" s="21"/>
      <c r="L24" s="21"/>
      <c r="M24" s="21"/>
      <c r="N24" s="21"/>
      <c r="O24" s="21"/>
    </row>
    <row r="25" spans="1:15" ht="15" customHeight="1">
      <c r="A25" s="129"/>
      <c r="B25" s="132" t="s">
        <v>404</v>
      </c>
      <c r="C25" s="609" t="s">
        <v>399</v>
      </c>
      <c r="D25" s="610"/>
      <c r="E25" s="130"/>
      <c r="F25" s="21"/>
      <c r="G25" s="21"/>
      <c r="H25" s="21"/>
      <c r="I25" s="21"/>
      <c r="J25" s="21"/>
      <c r="K25" s="21"/>
      <c r="L25" s="21"/>
      <c r="M25" s="21"/>
      <c r="N25" s="21"/>
      <c r="O25" s="21"/>
    </row>
    <row r="26" spans="1:15" ht="15" customHeight="1">
      <c r="A26" s="129"/>
      <c r="B26" s="132" t="s">
        <v>64</v>
      </c>
      <c r="C26" s="44" t="s">
        <v>422</v>
      </c>
      <c r="D26" s="45"/>
      <c r="E26" s="130"/>
      <c r="F26" s="21" t="s">
        <v>0</v>
      </c>
      <c r="G26" s="21" t="s">
        <v>34</v>
      </c>
      <c r="H26" s="21" t="s">
        <v>0</v>
      </c>
      <c r="I26" s="21" t="s">
        <v>34</v>
      </c>
      <c r="J26" s="21" t="s">
        <v>0</v>
      </c>
      <c r="K26" s="21"/>
      <c r="L26" s="21"/>
      <c r="M26" s="21"/>
      <c r="N26" s="21"/>
      <c r="O26" s="21"/>
    </row>
    <row r="27" spans="1:15" ht="15" customHeight="1">
      <c r="A27" s="129"/>
      <c r="B27" s="132" t="s">
        <v>65</v>
      </c>
      <c r="C27" s="44" t="s">
        <v>423</v>
      </c>
      <c r="D27" s="45"/>
      <c r="E27" s="130"/>
      <c r="F27" s="21" t="s">
        <v>0</v>
      </c>
      <c r="G27" s="21" t="s">
        <v>34</v>
      </c>
      <c r="H27" s="21" t="s">
        <v>0</v>
      </c>
      <c r="I27" s="21" t="s">
        <v>34</v>
      </c>
      <c r="J27" s="21" t="s">
        <v>0</v>
      </c>
      <c r="K27" s="21"/>
      <c r="L27" s="21"/>
      <c r="M27" s="21"/>
      <c r="N27" s="21"/>
      <c r="O27" s="21"/>
    </row>
    <row r="28" spans="1:15" ht="15" customHeight="1">
      <c r="A28" s="129"/>
      <c r="B28" s="132"/>
      <c r="C28" s="43"/>
      <c r="D28" s="45"/>
      <c r="E28" s="130"/>
      <c r="F28" s="21"/>
      <c r="G28" s="21"/>
      <c r="H28" s="21"/>
      <c r="I28" s="21"/>
      <c r="J28" s="21"/>
      <c r="K28" s="21"/>
      <c r="L28" s="21"/>
      <c r="M28" s="21"/>
      <c r="N28" s="21"/>
      <c r="O28" s="21"/>
    </row>
    <row r="29" spans="1:15" ht="15" customHeight="1">
      <c r="A29" s="128"/>
      <c r="B29" s="132" t="s">
        <v>405</v>
      </c>
      <c r="C29" s="609" t="s">
        <v>400</v>
      </c>
      <c r="D29" s="610"/>
      <c r="E29" s="130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ht="15" customHeight="1">
      <c r="A30" s="128"/>
      <c r="B30" s="132" t="s">
        <v>66</v>
      </c>
      <c r="C30" s="44" t="s">
        <v>424</v>
      </c>
      <c r="D30" s="45"/>
      <c r="E30" s="130"/>
      <c r="F30" s="21" t="s">
        <v>0</v>
      </c>
      <c r="G30" s="21" t="s">
        <v>34</v>
      </c>
      <c r="H30" s="21" t="s">
        <v>0</v>
      </c>
      <c r="I30" s="21" t="s">
        <v>34</v>
      </c>
      <c r="J30" s="21" t="s">
        <v>0</v>
      </c>
      <c r="K30" s="21"/>
      <c r="L30" s="21"/>
      <c r="M30" s="21"/>
      <c r="N30" s="21"/>
      <c r="O30" s="21"/>
    </row>
    <row r="31" spans="1:15" ht="15" customHeight="1">
      <c r="A31" s="128"/>
      <c r="B31" s="132" t="s">
        <v>67</v>
      </c>
      <c r="C31" s="44" t="s">
        <v>425</v>
      </c>
      <c r="D31" s="45"/>
      <c r="E31" s="130"/>
      <c r="F31" s="21" t="s">
        <v>0</v>
      </c>
      <c r="G31" s="21" t="s">
        <v>34</v>
      </c>
      <c r="H31" s="21" t="s">
        <v>0</v>
      </c>
      <c r="I31" s="21" t="s">
        <v>34</v>
      </c>
      <c r="J31" s="21" t="s">
        <v>0</v>
      </c>
      <c r="K31" s="21"/>
      <c r="L31" s="21"/>
      <c r="M31" s="21"/>
      <c r="N31" s="21"/>
      <c r="O31" s="21"/>
    </row>
    <row r="32" spans="1:15" ht="15" customHeight="1">
      <c r="A32" s="128"/>
      <c r="B32" s="132"/>
      <c r="C32" s="43"/>
      <c r="D32" s="45"/>
      <c r="E32" s="130"/>
      <c r="F32" s="21"/>
      <c r="G32" s="21"/>
      <c r="H32" s="21"/>
      <c r="I32" s="21"/>
      <c r="J32" s="21"/>
      <c r="K32" s="21"/>
      <c r="L32" s="21"/>
      <c r="M32" s="21"/>
      <c r="N32" s="21"/>
      <c r="O32" s="21"/>
    </row>
    <row r="33" spans="1:15" ht="15" customHeight="1">
      <c r="A33" s="128"/>
      <c r="B33" s="132" t="s">
        <v>406</v>
      </c>
      <c r="C33" s="609" t="s">
        <v>401</v>
      </c>
      <c r="D33" s="610"/>
      <c r="E33" s="130"/>
      <c r="F33" s="21"/>
      <c r="G33" s="21"/>
      <c r="H33" s="21"/>
      <c r="I33" s="21"/>
      <c r="J33" s="21"/>
      <c r="K33" s="21"/>
      <c r="L33" s="21"/>
      <c r="M33" s="21"/>
      <c r="N33" s="21"/>
      <c r="O33" s="21"/>
    </row>
    <row r="34" spans="1:15" ht="15" customHeight="1">
      <c r="A34" s="128"/>
      <c r="B34" s="132" t="s">
        <v>68</v>
      </c>
      <c r="C34" s="44" t="s">
        <v>426</v>
      </c>
      <c r="D34" s="46"/>
      <c r="E34" s="130"/>
      <c r="F34" s="21" t="s">
        <v>0</v>
      </c>
      <c r="G34" s="21" t="s">
        <v>34</v>
      </c>
      <c r="H34" s="21" t="s">
        <v>0</v>
      </c>
      <c r="I34" s="21" t="s">
        <v>34</v>
      </c>
      <c r="J34" s="21" t="s">
        <v>0</v>
      </c>
      <c r="K34" s="21"/>
      <c r="L34" s="21"/>
      <c r="M34" s="21"/>
      <c r="N34" s="21"/>
      <c r="O34" s="21"/>
    </row>
    <row r="35" spans="1:15" ht="15" customHeight="1">
      <c r="A35" s="128"/>
      <c r="B35" s="132" t="s">
        <v>217</v>
      </c>
      <c r="C35" s="44" t="s">
        <v>427</v>
      </c>
      <c r="D35" s="46"/>
      <c r="E35" s="130"/>
      <c r="F35" s="21" t="s">
        <v>0</v>
      </c>
      <c r="G35" s="21" t="s">
        <v>34</v>
      </c>
      <c r="H35" s="21" t="s">
        <v>0</v>
      </c>
      <c r="I35" s="21" t="s">
        <v>34</v>
      </c>
      <c r="J35" s="21" t="s">
        <v>0</v>
      </c>
      <c r="K35" s="21"/>
      <c r="L35" s="21"/>
      <c r="M35" s="21"/>
      <c r="N35" s="21"/>
      <c r="O35" s="21"/>
    </row>
    <row r="36" spans="1:15" ht="15" customHeight="1">
      <c r="A36" s="128"/>
      <c r="B36" s="132"/>
      <c r="C36" s="43"/>
      <c r="D36" s="45"/>
      <c r="E36" s="130"/>
      <c r="F36" s="21"/>
      <c r="G36" s="21"/>
      <c r="H36" s="21"/>
      <c r="I36" s="21"/>
      <c r="J36" s="21"/>
      <c r="K36" s="21"/>
      <c r="L36" s="21"/>
      <c r="M36" s="21"/>
      <c r="N36" s="21"/>
      <c r="O36" s="21"/>
    </row>
    <row r="37" spans="1:15" ht="15" customHeight="1">
      <c r="A37" s="129"/>
      <c r="B37" s="132" t="s">
        <v>407</v>
      </c>
      <c r="C37" s="609" t="s">
        <v>402</v>
      </c>
      <c r="D37" s="610"/>
      <c r="E37" s="130"/>
      <c r="F37" s="21"/>
      <c r="G37" s="21"/>
      <c r="H37" s="21"/>
      <c r="I37" s="21"/>
      <c r="J37" s="21"/>
      <c r="K37" s="21"/>
      <c r="L37" s="21"/>
      <c r="M37" s="21"/>
      <c r="N37" s="21"/>
      <c r="O37" s="21"/>
    </row>
    <row r="38" spans="1:15" ht="15" customHeight="1">
      <c r="A38" s="129"/>
      <c r="B38" s="132" t="s">
        <v>70</v>
      </c>
      <c r="C38" s="606" t="s">
        <v>428</v>
      </c>
      <c r="D38" s="607"/>
      <c r="E38" s="130"/>
      <c r="F38" s="21" t="s">
        <v>0</v>
      </c>
      <c r="G38" s="21" t="s">
        <v>34</v>
      </c>
      <c r="H38" s="21" t="s">
        <v>0</v>
      </c>
      <c r="I38" s="21" t="s">
        <v>34</v>
      </c>
      <c r="J38" s="21" t="s">
        <v>0</v>
      </c>
      <c r="K38" s="21"/>
      <c r="L38" s="21"/>
      <c r="M38" s="21"/>
      <c r="N38" s="21"/>
      <c r="O38" s="21"/>
    </row>
    <row r="39" spans="1:15" ht="15" customHeight="1">
      <c r="A39" s="129"/>
      <c r="B39" s="132"/>
      <c r="C39" s="43"/>
      <c r="D39" s="45"/>
      <c r="E39" s="130"/>
      <c r="F39" s="21"/>
      <c r="G39" s="21"/>
      <c r="H39" s="21"/>
      <c r="I39" s="21"/>
      <c r="J39" s="21"/>
      <c r="K39" s="21"/>
      <c r="L39" s="21"/>
      <c r="M39" s="21"/>
      <c r="N39" s="21"/>
      <c r="O39" s="21"/>
    </row>
    <row r="40" spans="1:15" ht="15" customHeight="1">
      <c r="A40" s="128"/>
      <c r="B40" s="132" t="s">
        <v>408</v>
      </c>
      <c r="C40" s="609" t="s">
        <v>403</v>
      </c>
      <c r="D40" s="610"/>
      <c r="E40" s="130"/>
      <c r="F40" s="21"/>
      <c r="G40" s="21"/>
      <c r="H40" s="21"/>
      <c r="I40" s="21"/>
      <c r="J40" s="21"/>
      <c r="K40" s="21"/>
      <c r="L40" s="21"/>
      <c r="M40" s="21"/>
      <c r="N40" s="21"/>
      <c r="O40" s="21"/>
    </row>
    <row r="41" spans="1:15" ht="15" customHeight="1">
      <c r="A41" s="128"/>
      <c r="B41" s="132" t="s">
        <v>216</v>
      </c>
      <c r="C41" s="44" t="s">
        <v>429</v>
      </c>
      <c r="D41" s="46"/>
      <c r="E41" s="130"/>
      <c r="F41" s="21" t="s">
        <v>0</v>
      </c>
      <c r="G41" s="21" t="s">
        <v>0</v>
      </c>
      <c r="H41" s="21" t="s">
        <v>0</v>
      </c>
      <c r="I41" s="21" t="s">
        <v>34</v>
      </c>
      <c r="J41" s="21" t="s">
        <v>0</v>
      </c>
      <c r="K41" s="21"/>
      <c r="L41" s="21"/>
      <c r="M41" s="21"/>
      <c r="N41" s="21"/>
      <c r="O41" s="21"/>
    </row>
    <row r="42" spans="1:15" ht="15" customHeight="1">
      <c r="A42" s="128"/>
      <c r="B42" s="132" t="s">
        <v>410</v>
      </c>
      <c r="C42" s="44" t="s">
        <v>430</v>
      </c>
      <c r="D42" s="46"/>
      <c r="E42" s="130"/>
      <c r="F42" s="21" t="s">
        <v>0</v>
      </c>
      <c r="G42" s="21" t="s">
        <v>0</v>
      </c>
      <c r="H42" s="21" t="s">
        <v>0</v>
      </c>
      <c r="I42" s="21" t="s">
        <v>34</v>
      </c>
      <c r="J42" s="21" t="s">
        <v>0</v>
      </c>
      <c r="K42" s="21"/>
      <c r="L42" s="21"/>
      <c r="M42" s="21"/>
      <c r="N42" s="21"/>
      <c r="O42" s="21"/>
    </row>
    <row r="43" spans="1:15" ht="15" customHeight="1">
      <c r="A43" s="129"/>
      <c r="B43" s="132"/>
      <c r="C43" s="606"/>
      <c r="D43" s="607"/>
      <c r="E43" s="130"/>
      <c r="F43" s="21"/>
      <c r="G43" s="21"/>
      <c r="H43" s="21"/>
      <c r="I43" s="21"/>
      <c r="J43" s="21"/>
      <c r="K43" s="21"/>
      <c r="L43" s="21"/>
      <c r="M43" s="21"/>
      <c r="N43" s="21"/>
      <c r="O43" s="21"/>
    </row>
    <row r="44" spans="1:15" ht="15" customHeight="1">
      <c r="A44" s="128" t="s">
        <v>383</v>
      </c>
      <c r="B44" s="132"/>
      <c r="C44" s="609" t="s">
        <v>386</v>
      </c>
      <c r="D44" s="610"/>
      <c r="E44" s="130"/>
      <c r="F44" s="21"/>
      <c r="G44" s="21"/>
      <c r="H44" s="21"/>
      <c r="I44" s="21"/>
      <c r="J44" s="21"/>
      <c r="K44" s="21"/>
      <c r="L44" s="21"/>
      <c r="M44" s="21"/>
      <c r="N44" s="21"/>
      <c r="O44" s="21"/>
    </row>
    <row r="45" spans="1:15" ht="15" customHeight="1">
      <c r="A45" s="129"/>
      <c r="B45" s="132" t="s">
        <v>225</v>
      </c>
      <c r="C45" s="606" t="s">
        <v>431</v>
      </c>
      <c r="D45" s="607"/>
      <c r="E45" s="130"/>
      <c r="F45" s="21" t="s">
        <v>34</v>
      </c>
      <c r="G45" s="21" t="s">
        <v>34</v>
      </c>
      <c r="H45" s="21" t="s">
        <v>0</v>
      </c>
      <c r="I45" s="21" t="s">
        <v>34</v>
      </c>
      <c r="J45" s="21" t="s">
        <v>0</v>
      </c>
      <c r="K45" s="21"/>
      <c r="L45" s="21"/>
      <c r="M45" s="21"/>
      <c r="N45" s="21"/>
      <c r="O45" s="21"/>
    </row>
    <row r="46" spans="1:15" ht="15" customHeight="1">
      <c r="A46" s="128"/>
      <c r="B46" s="132"/>
      <c r="C46" s="609"/>
      <c r="D46" s="610"/>
      <c r="E46" s="130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ht="15" customHeight="1">
      <c r="A47" s="128" t="s">
        <v>385</v>
      </c>
      <c r="B47" s="132"/>
      <c r="C47" s="609" t="s">
        <v>69</v>
      </c>
      <c r="D47" s="610"/>
      <c r="E47" s="130"/>
      <c r="F47" s="21"/>
      <c r="G47" s="21"/>
      <c r="H47" s="21"/>
      <c r="I47" s="21"/>
      <c r="J47" s="21"/>
      <c r="K47" s="21"/>
      <c r="L47" s="21"/>
      <c r="M47" s="21"/>
      <c r="N47" s="21"/>
      <c r="O47" s="21"/>
    </row>
    <row r="48" spans="1:15" ht="15" customHeight="1">
      <c r="A48" s="129"/>
      <c r="B48" s="132" t="s">
        <v>393</v>
      </c>
      <c r="C48" s="606" t="s">
        <v>398</v>
      </c>
      <c r="D48" s="607"/>
      <c r="E48" s="130"/>
      <c r="F48" s="21" t="s">
        <v>34</v>
      </c>
      <c r="G48" s="21" t="s">
        <v>34</v>
      </c>
      <c r="H48" s="21" t="s">
        <v>0</v>
      </c>
      <c r="I48" s="21" t="s">
        <v>34</v>
      </c>
      <c r="J48" s="21" t="s">
        <v>0</v>
      </c>
      <c r="K48" s="21"/>
      <c r="L48" s="21"/>
      <c r="M48" s="21"/>
      <c r="N48" s="21"/>
      <c r="O48" s="21"/>
    </row>
    <row r="49" spans="1:15" ht="15" customHeight="1">
      <c r="A49" s="129"/>
      <c r="B49" s="132" t="s">
        <v>62</v>
      </c>
      <c r="C49" s="606" t="s">
        <v>397</v>
      </c>
      <c r="D49" s="607"/>
      <c r="E49" s="130"/>
      <c r="F49" s="21" t="s">
        <v>34</v>
      </c>
      <c r="G49" s="21" t="s">
        <v>34</v>
      </c>
      <c r="H49" s="21" t="s">
        <v>0</v>
      </c>
      <c r="I49" s="21" t="s">
        <v>34</v>
      </c>
      <c r="J49" s="21" t="s">
        <v>0</v>
      </c>
      <c r="K49" s="21"/>
      <c r="L49" s="21"/>
      <c r="M49" s="21"/>
      <c r="N49" s="21"/>
      <c r="O49" s="21"/>
    </row>
    <row r="50" spans="1:15" ht="15" customHeight="1">
      <c r="A50" s="129"/>
      <c r="B50" s="132" t="s">
        <v>64</v>
      </c>
      <c r="C50" s="606" t="s">
        <v>399</v>
      </c>
      <c r="D50" s="607"/>
      <c r="E50" s="130"/>
      <c r="F50" s="21" t="s">
        <v>34</v>
      </c>
      <c r="G50" s="21" t="s">
        <v>34</v>
      </c>
      <c r="H50" s="21" t="s">
        <v>0</v>
      </c>
      <c r="I50" s="21" t="s">
        <v>34</v>
      </c>
      <c r="J50" s="21" t="s">
        <v>0</v>
      </c>
      <c r="K50" s="21"/>
      <c r="L50" s="21"/>
      <c r="M50" s="21"/>
      <c r="N50" s="21"/>
      <c r="O50" s="21"/>
    </row>
    <row r="51" spans="1:15">
      <c r="A51" s="129"/>
      <c r="B51" s="132" t="s">
        <v>66</v>
      </c>
      <c r="C51" s="606" t="s">
        <v>400</v>
      </c>
      <c r="D51" s="607"/>
      <c r="E51" s="130"/>
      <c r="F51" s="21" t="s">
        <v>34</v>
      </c>
      <c r="G51" s="21" t="s">
        <v>34</v>
      </c>
      <c r="H51" s="21" t="s">
        <v>0</v>
      </c>
      <c r="I51" s="21" t="s">
        <v>34</v>
      </c>
      <c r="J51" s="21" t="s">
        <v>0</v>
      </c>
      <c r="K51" s="21"/>
      <c r="L51" s="21"/>
      <c r="M51" s="21"/>
      <c r="N51" s="21"/>
      <c r="O51" s="21"/>
    </row>
    <row r="52" spans="1:15">
      <c r="A52" s="129"/>
      <c r="B52" s="132" t="s">
        <v>68</v>
      </c>
      <c r="C52" s="606" t="s">
        <v>401</v>
      </c>
      <c r="D52" s="607"/>
      <c r="E52" s="130"/>
      <c r="F52" s="21" t="s">
        <v>34</v>
      </c>
      <c r="G52" s="21" t="s">
        <v>34</v>
      </c>
      <c r="H52" s="21" t="s">
        <v>0</v>
      </c>
      <c r="I52" s="21" t="s">
        <v>34</v>
      </c>
      <c r="J52" s="21" t="s">
        <v>0</v>
      </c>
      <c r="K52" s="21"/>
      <c r="L52" s="21"/>
      <c r="M52" s="21"/>
      <c r="N52" s="21"/>
      <c r="O52" s="21"/>
    </row>
    <row r="53" spans="1:15">
      <c r="A53" s="129"/>
      <c r="B53" s="132" t="s">
        <v>70</v>
      </c>
      <c r="C53" s="606" t="s">
        <v>402</v>
      </c>
      <c r="D53" s="607"/>
      <c r="E53" s="130"/>
      <c r="F53" s="21" t="s">
        <v>34</v>
      </c>
      <c r="G53" s="21" t="s">
        <v>34</v>
      </c>
      <c r="H53" s="21" t="s">
        <v>0</v>
      </c>
      <c r="I53" s="21" t="s">
        <v>34</v>
      </c>
      <c r="J53" s="21" t="s">
        <v>0</v>
      </c>
      <c r="K53" s="21"/>
      <c r="L53" s="21"/>
      <c r="M53" s="21"/>
      <c r="N53" s="21"/>
      <c r="O53" s="21"/>
    </row>
    <row r="54" spans="1:15">
      <c r="A54" s="129"/>
      <c r="B54" s="132" t="s">
        <v>216</v>
      </c>
      <c r="C54" s="606" t="s">
        <v>403</v>
      </c>
      <c r="D54" s="607"/>
      <c r="E54" s="130"/>
      <c r="F54" s="21" t="s">
        <v>34</v>
      </c>
      <c r="G54" s="21" t="s">
        <v>0</v>
      </c>
      <c r="H54" s="21" t="s">
        <v>0</v>
      </c>
      <c r="I54" s="21" t="s">
        <v>34</v>
      </c>
      <c r="J54" s="21" t="s">
        <v>0</v>
      </c>
      <c r="K54" s="21"/>
      <c r="L54" s="21"/>
      <c r="M54" s="21"/>
      <c r="N54" s="21"/>
      <c r="O54" s="21"/>
    </row>
  </sheetData>
  <mergeCells count="37">
    <mergeCell ref="C53:D53"/>
    <mergeCell ref="C54:D54"/>
    <mergeCell ref="C38:D38"/>
    <mergeCell ref="C50:D50"/>
    <mergeCell ref="C14:D14"/>
    <mergeCell ref="C15:D15"/>
    <mergeCell ref="C19:D19"/>
    <mergeCell ref="C51:D51"/>
    <mergeCell ref="C52:D52"/>
    <mergeCell ref="C25:D25"/>
    <mergeCell ref="C29:D29"/>
    <mergeCell ref="C33:D33"/>
    <mergeCell ref="C37:D37"/>
    <mergeCell ref="C40:D40"/>
    <mergeCell ref="C49:D49"/>
    <mergeCell ref="C43:D43"/>
    <mergeCell ref="C44:D44"/>
    <mergeCell ref="C45:D45"/>
    <mergeCell ref="C46:D46"/>
    <mergeCell ref="C47:D47"/>
    <mergeCell ref="C48:D48"/>
    <mergeCell ref="C12:D12"/>
    <mergeCell ref="A1:I1"/>
    <mergeCell ref="J1:O1"/>
    <mergeCell ref="E4:K4"/>
    <mergeCell ref="A5:C6"/>
    <mergeCell ref="D5:D6"/>
    <mergeCell ref="E5:O5"/>
    <mergeCell ref="J2:O2"/>
    <mergeCell ref="A7:C7"/>
    <mergeCell ref="A8:C8"/>
    <mergeCell ref="A9:C9"/>
    <mergeCell ref="A10:O10"/>
    <mergeCell ref="A11:B11"/>
    <mergeCell ref="C11:D11"/>
    <mergeCell ref="F11:O11"/>
    <mergeCell ref="A2:I2"/>
  </mergeCells>
  <dataValidations count="1">
    <dataValidation type="list" allowBlank="1" showInputMessage="1" showErrorMessage="1" sqref="E5:O5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88" fitToHeight="0" orientation="portrait" r:id="rId1"/>
  <headerFooter>
    <oddHeader>&amp;R</oddHeader>
  </headerFooter>
  <ignoredErrors>
    <ignoredError sqref="F6:O9 A12:O54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53"/>
  <sheetViews>
    <sheetView showGridLines="0" workbookViewId="0">
      <selection activeCell="J2" sqref="J2:O2"/>
    </sheetView>
  </sheetViews>
  <sheetFormatPr defaultColWidth="8.8984375" defaultRowHeight="14.25"/>
  <cols>
    <col min="1" max="1" width="3.19921875" style="15" customWidth="1"/>
    <col min="2" max="3" width="5.69921875" style="15" customWidth="1"/>
    <col min="4" max="4" width="30.69921875" style="15" customWidth="1"/>
    <col min="5" max="5" width="8.69921875" style="15" customWidth="1"/>
    <col min="6" max="15" width="2.3984375" style="15" customWidth="1"/>
    <col min="16" max="16" width="8.8984375" style="15" customWidth="1"/>
    <col min="17" max="16384" width="8.8984375" style="15"/>
  </cols>
  <sheetData>
    <row r="1" spans="1:17" ht="15" customHeight="1">
      <c r="A1" s="635" t="s">
        <v>82</v>
      </c>
      <c r="B1" s="633"/>
      <c r="C1" s="633"/>
      <c r="D1" s="633"/>
      <c r="E1" s="633"/>
      <c r="F1" s="633"/>
      <c r="G1" s="633"/>
      <c r="H1" s="633"/>
      <c r="I1" s="633"/>
      <c r="J1" s="633" t="s">
        <v>76</v>
      </c>
      <c r="K1" s="633"/>
      <c r="L1" s="633"/>
      <c r="M1" s="633"/>
      <c r="N1" s="633"/>
      <c r="O1" s="634"/>
    </row>
    <row r="2" spans="1:17" ht="15" customHeight="1">
      <c r="A2" s="646" t="s">
        <v>712</v>
      </c>
      <c r="B2" s="647"/>
      <c r="C2" s="647"/>
      <c r="D2" s="647"/>
      <c r="E2" s="647"/>
      <c r="F2" s="647"/>
      <c r="G2" s="647"/>
      <c r="H2" s="647"/>
      <c r="I2" s="647"/>
      <c r="J2" s="648" t="s">
        <v>699</v>
      </c>
      <c r="K2" s="648"/>
      <c r="L2" s="648"/>
      <c r="M2" s="648"/>
      <c r="N2" s="648"/>
      <c r="O2" s="649"/>
      <c r="P2" s="216"/>
      <c r="Q2" s="215"/>
    </row>
    <row r="3" spans="1:17" ht="15" customHeight="1">
      <c r="A3" s="646" t="s">
        <v>713</v>
      </c>
      <c r="B3" s="647"/>
      <c r="C3" s="647"/>
      <c r="D3" s="647"/>
      <c r="E3" s="647"/>
      <c r="F3" s="647"/>
      <c r="G3" s="647"/>
      <c r="H3" s="647"/>
      <c r="I3" s="647"/>
      <c r="J3" s="648" t="s">
        <v>711</v>
      </c>
      <c r="K3" s="648"/>
      <c r="L3" s="648"/>
      <c r="M3" s="648"/>
      <c r="N3" s="648"/>
      <c r="O3" s="649"/>
      <c r="P3" s="216"/>
      <c r="Q3" s="215"/>
    </row>
    <row r="4" spans="1:17" ht="15" customHeight="1" thickBot="1">
      <c r="A4" s="153"/>
      <c r="B4" s="153"/>
      <c r="C4" s="153"/>
      <c r="D4" s="153"/>
      <c r="E4" s="153"/>
      <c r="F4" s="153"/>
      <c r="G4" s="153"/>
      <c r="H4" s="153"/>
      <c r="I4" s="153"/>
      <c r="J4" s="154"/>
      <c r="K4" s="154"/>
      <c r="L4" s="154"/>
      <c r="M4" s="154"/>
      <c r="N4" s="154"/>
      <c r="O4" s="154"/>
    </row>
    <row r="5" spans="1:17" ht="24.95" customHeight="1" thickBot="1">
      <c r="A5" s="148" t="s">
        <v>58</v>
      </c>
      <c r="B5" s="149"/>
      <c r="C5" s="150"/>
      <c r="D5" s="150"/>
      <c r="E5" s="641"/>
      <c r="F5" s="641"/>
      <c r="G5" s="641"/>
      <c r="H5" s="641"/>
      <c r="I5" s="641"/>
      <c r="J5" s="641"/>
      <c r="K5" s="641"/>
      <c r="L5" s="151"/>
      <c r="M5" s="151"/>
      <c r="N5" s="151"/>
      <c r="O5" s="152"/>
      <c r="P5"/>
    </row>
    <row r="6" spans="1:17" ht="15" customHeight="1">
      <c r="A6" s="620" t="s">
        <v>57</v>
      </c>
      <c r="B6" s="642"/>
      <c r="C6" s="621"/>
      <c r="D6" s="631" t="str">
        <f>'List stavby'!B1</f>
        <v>Optimalizace traťového úseku Havířov (včetně) - zastávka Havířov střed (mimo)</v>
      </c>
      <c r="E6" s="617" t="s">
        <v>450</v>
      </c>
      <c r="F6" s="618"/>
      <c r="G6" s="618"/>
      <c r="H6" s="618"/>
      <c r="I6" s="618"/>
      <c r="J6" s="618"/>
      <c r="K6" s="618"/>
      <c r="L6" s="618"/>
      <c r="M6" s="618"/>
      <c r="N6" s="618"/>
      <c r="O6" s="619"/>
    </row>
    <row r="7" spans="1:17" ht="15" customHeight="1">
      <c r="A7" s="622"/>
      <c r="B7" s="643"/>
      <c r="C7" s="623"/>
      <c r="D7" s="632"/>
      <c r="E7" s="141" t="s">
        <v>362</v>
      </c>
      <c r="F7" s="22" t="s">
        <v>72</v>
      </c>
      <c r="G7" s="22" t="s">
        <v>36</v>
      </c>
      <c r="H7" s="22" t="s">
        <v>35</v>
      </c>
      <c r="I7" s="22" t="s">
        <v>55</v>
      </c>
      <c r="J7" s="22" t="s">
        <v>363</v>
      </c>
      <c r="K7" s="22"/>
      <c r="L7" s="22"/>
      <c r="M7" s="22"/>
      <c r="N7" s="22"/>
      <c r="O7" s="133"/>
      <c r="P7"/>
    </row>
    <row r="8" spans="1:17" ht="15" customHeight="1">
      <c r="A8" s="602" t="s">
        <v>348</v>
      </c>
      <c r="B8" s="610"/>
      <c r="C8" s="603"/>
      <c r="D8" s="44" t="str">
        <f>'List stavby'!B4</f>
        <v>S621700033</v>
      </c>
      <c r="E8" s="141" t="s">
        <v>56</v>
      </c>
      <c r="F8" s="22" t="s">
        <v>219</v>
      </c>
      <c r="G8" s="22" t="s">
        <v>372</v>
      </c>
      <c r="H8" s="22" t="s">
        <v>73</v>
      </c>
      <c r="I8" s="22" t="s">
        <v>373</v>
      </c>
      <c r="J8" s="22" t="s">
        <v>36</v>
      </c>
      <c r="K8" s="22"/>
      <c r="L8" s="22"/>
      <c r="M8" s="22"/>
      <c r="N8" s="22"/>
      <c r="O8" s="133"/>
    </row>
    <row r="9" spans="1:17" ht="15" customHeight="1">
      <c r="A9" s="602" t="s">
        <v>54</v>
      </c>
      <c r="B9" s="610"/>
      <c r="C9" s="603"/>
      <c r="D9" s="44" t="str">
        <f>'List stavby'!B2</f>
        <v>DUSP</v>
      </c>
      <c r="E9" s="141" t="s">
        <v>53</v>
      </c>
      <c r="F9" s="22" t="s">
        <v>371</v>
      </c>
      <c r="G9" s="22" t="s">
        <v>218</v>
      </c>
      <c r="H9" s="22" t="s">
        <v>218</v>
      </c>
      <c r="I9" s="22" t="s">
        <v>374</v>
      </c>
      <c r="J9" s="22" t="s">
        <v>372</v>
      </c>
      <c r="K9" s="22"/>
      <c r="L9" s="22"/>
      <c r="M9" s="22"/>
      <c r="N9" s="22"/>
      <c r="O9" s="133"/>
      <c r="P9"/>
    </row>
    <row r="10" spans="1:17" ht="15" customHeight="1" thickBot="1">
      <c r="A10" s="611" t="s">
        <v>10</v>
      </c>
      <c r="B10" s="640"/>
      <c r="C10" s="612"/>
      <c r="D10" s="134">
        <f>'List stavby'!B3</f>
        <v>44612</v>
      </c>
      <c r="E10" s="142" t="s">
        <v>52</v>
      </c>
      <c r="F10" s="135" t="s">
        <v>71</v>
      </c>
      <c r="G10" s="135" t="s">
        <v>71</v>
      </c>
      <c r="H10" s="135" t="s">
        <v>71</v>
      </c>
      <c r="I10" s="135" t="s">
        <v>71</v>
      </c>
      <c r="J10" s="135" t="s">
        <v>71</v>
      </c>
      <c r="K10" s="135"/>
      <c r="L10" s="135"/>
      <c r="M10" s="135"/>
      <c r="N10" s="135"/>
      <c r="O10" s="136"/>
    </row>
    <row r="11" spans="1:17" ht="15" customHeight="1" thickBot="1">
      <c r="A11" s="605"/>
      <c r="B11" s="605"/>
      <c r="C11" s="605"/>
      <c r="D11" s="605"/>
      <c r="E11" s="605"/>
      <c r="F11" s="605"/>
      <c r="G11" s="605"/>
      <c r="H11" s="605"/>
      <c r="I11" s="605"/>
      <c r="J11" s="605"/>
      <c r="K11" s="605"/>
      <c r="L11" s="605"/>
      <c r="M11" s="605"/>
      <c r="N11" s="605"/>
      <c r="O11" s="605"/>
      <c r="P11"/>
    </row>
    <row r="12" spans="1:17" ht="24.95" customHeight="1" thickBot="1">
      <c r="A12" s="644" t="s">
        <v>51</v>
      </c>
      <c r="B12" s="645"/>
      <c r="C12" s="604" t="s">
        <v>50</v>
      </c>
      <c r="D12" s="605"/>
      <c r="E12" s="140"/>
      <c r="F12" s="604" t="s">
        <v>364</v>
      </c>
      <c r="G12" s="605"/>
      <c r="H12" s="605"/>
      <c r="I12" s="605"/>
      <c r="J12" s="605"/>
      <c r="K12" s="605"/>
      <c r="L12" s="605"/>
      <c r="M12" s="605"/>
      <c r="N12" s="605"/>
      <c r="O12" s="627"/>
    </row>
    <row r="13" spans="1:17" ht="15" customHeight="1">
      <c r="A13" s="137" t="s">
        <v>375</v>
      </c>
      <c r="B13" s="155" t="s">
        <v>463</v>
      </c>
      <c r="C13" s="613" t="s">
        <v>61</v>
      </c>
      <c r="D13" s="614"/>
      <c r="E13" s="138"/>
      <c r="F13" s="139" t="s">
        <v>0</v>
      </c>
      <c r="G13" s="139" t="s">
        <v>0</v>
      </c>
      <c r="H13" s="139" t="s">
        <v>34</v>
      </c>
      <c r="I13" s="139" t="s">
        <v>0</v>
      </c>
      <c r="J13" s="139" t="s">
        <v>0</v>
      </c>
      <c r="K13" s="139"/>
      <c r="L13" s="139"/>
      <c r="M13" s="139"/>
      <c r="N13" s="139"/>
      <c r="O13" s="139"/>
      <c r="P13"/>
    </row>
    <row r="14" spans="1:17" ht="15" customHeight="1">
      <c r="A14" s="129"/>
      <c r="B14" s="132"/>
      <c r="C14" s="606"/>
      <c r="D14" s="607"/>
      <c r="E14" s="130"/>
      <c r="F14" s="21"/>
      <c r="G14" s="21"/>
      <c r="H14" s="21"/>
      <c r="I14" s="21"/>
      <c r="J14" s="21"/>
      <c r="K14" s="21"/>
      <c r="L14" s="21"/>
      <c r="M14" s="21"/>
      <c r="N14" s="21"/>
      <c r="O14" s="21"/>
    </row>
    <row r="15" spans="1:17" ht="15" customHeight="1">
      <c r="A15" s="128" t="s">
        <v>376</v>
      </c>
      <c r="B15" s="131"/>
      <c r="C15" s="609" t="s">
        <v>377</v>
      </c>
      <c r="D15" s="610"/>
      <c r="E15" s="130"/>
      <c r="F15" s="21"/>
      <c r="G15" s="21"/>
      <c r="H15" s="21"/>
      <c r="I15" s="21"/>
      <c r="J15" s="21"/>
      <c r="K15" s="21"/>
      <c r="L15" s="21"/>
      <c r="M15" s="21"/>
      <c r="N15" s="21"/>
      <c r="O15" s="21"/>
    </row>
    <row r="16" spans="1:17" ht="15" customHeight="1">
      <c r="A16" s="129"/>
      <c r="B16" s="132" t="s">
        <v>453</v>
      </c>
      <c r="C16" s="606" t="s">
        <v>436</v>
      </c>
      <c r="D16" s="607"/>
      <c r="E16" s="130" t="s">
        <v>379</v>
      </c>
      <c r="F16" s="21" t="s">
        <v>0</v>
      </c>
      <c r="G16" s="21" t="s">
        <v>0</v>
      </c>
      <c r="H16" s="21" t="s">
        <v>0</v>
      </c>
      <c r="I16" s="21" t="s">
        <v>34</v>
      </c>
      <c r="J16" s="21" t="s">
        <v>34</v>
      </c>
      <c r="K16" s="21"/>
      <c r="L16" s="21"/>
      <c r="M16" s="21"/>
      <c r="N16" s="21"/>
      <c r="O16" s="21"/>
    </row>
    <row r="17" spans="1:15" ht="15" customHeight="1">
      <c r="A17" s="129"/>
      <c r="B17" s="132" t="s">
        <v>454</v>
      </c>
      <c r="C17" s="606" t="s">
        <v>439</v>
      </c>
      <c r="D17" s="607"/>
      <c r="E17" s="130" t="s">
        <v>379</v>
      </c>
      <c r="F17" s="21" t="s">
        <v>0</v>
      </c>
      <c r="G17" s="21" t="s">
        <v>34</v>
      </c>
      <c r="H17" s="21" t="s">
        <v>0</v>
      </c>
      <c r="I17" s="21" t="s">
        <v>34</v>
      </c>
      <c r="J17" s="21" t="s">
        <v>34</v>
      </c>
      <c r="K17" s="21"/>
      <c r="L17" s="21"/>
      <c r="M17" s="21"/>
      <c r="N17" s="21"/>
      <c r="O17" s="21"/>
    </row>
    <row r="18" spans="1:15" ht="15" customHeight="1">
      <c r="A18" s="129"/>
      <c r="B18" s="132" t="s">
        <v>455</v>
      </c>
      <c r="C18" s="114" t="s">
        <v>437</v>
      </c>
      <c r="D18" s="116"/>
      <c r="E18" s="130" t="s">
        <v>389</v>
      </c>
      <c r="F18" s="21" t="s">
        <v>0</v>
      </c>
      <c r="G18" s="21" t="s">
        <v>34</v>
      </c>
      <c r="H18" s="21" t="s">
        <v>0</v>
      </c>
      <c r="I18" s="21" t="s">
        <v>34</v>
      </c>
      <c r="J18" s="21" t="s">
        <v>34</v>
      </c>
      <c r="K18" s="21"/>
      <c r="L18" s="21"/>
      <c r="M18" s="21"/>
      <c r="N18" s="21"/>
      <c r="O18" s="21"/>
    </row>
    <row r="19" spans="1:15" ht="15" customHeight="1">
      <c r="A19" s="129"/>
      <c r="B19" s="132" t="s">
        <v>456</v>
      </c>
      <c r="C19" s="606" t="s">
        <v>438</v>
      </c>
      <c r="D19" s="607"/>
      <c r="E19" s="130" t="s">
        <v>389</v>
      </c>
      <c r="F19" s="21" t="s">
        <v>0</v>
      </c>
      <c r="G19" s="21" t="s">
        <v>34</v>
      </c>
      <c r="H19" s="21" t="s">
        <v>0</v>
      </c>
      <c r="I19" s="21" t="s">
        <v>34</v>
      </c>
      <c r="J19" s="21" t="s">
        <v>0</v>
      </c>
      <c r="K19" s="21"/>
      <c r="L19" s="21"/>
      <c r="M19" s="21"/>
      <c r="N19" s="21"/>
      <c r="O19" s="21"/>
    </row>
    <row r="20" spans="1:15" ht="15" customHeight="1">
      <c r="A20" s="128"/>
      <c r="B20" s="132" t="s">
        <v>457</v>
      </c>
      <c r="C20" s="606" t="s">
        <v>440</v>
      </c>
      <c r="D20" s="607"/>
      <c r="E20" s="130" t="s">
        <v>382</v>
      </c>
      <c r="F20" s="21" t="s">
        <v>0</v>
      </c>
      <c r="G20" s="21" t="s">
        <v>34</v>
      </c>
      <c r="H20" s="21" t="s">
        <v>0</v>
      </c>
      <c r="I20" s="21" t="s">
        <v>34</v>
      </c>
      <c r="J20" s="21" t="s">
        <v>0</v>
      </c>
      <c r="K20" s="21"/>
      <c r="L20" s="21"/>
      <c r="M20" s="21"/>
      <c r="N20" s="21"/>
      <c r="O20" s="21"/>
    </row>
    <row r="21" spans="1:15" ht="15" customHeight="1">
      <c r="A21" s="128"/>
      <c r="B21" s="132" t="s">
        <v>458</v>
      </c>
      <c r="C21" s="606" t="s">
        <v>441</v>
      </c>
      <c r="D21" s="607"/>
      <c r="E21" s="130" t="s">
        <v>390</v>
      </c>
      <c r="F21" s="21" t="s">
        <v>0</v>
      </c>
      <c r="G21" s="21" t="s">
        <v>34</v>
      </c>
      <c r="H21" s="21" t="s">
        <v>0</v>
      </c>
      <c r="I21" s="21" t="s">
        <v>34</v>
      </c>
      <c r="J21" s="21" t="s">
        <v>0</v>
      </c>
      <c r="K21" s="21"/>
      <c r="L21" s="21"/>
      <c r="M21" s="21"/>
      <c r="N21" s="21"/>
      <c r="O21" s="21"/>
    </row>
    <row r="22" spans="1:15" ht="15" customHeight="1">
      <c r="A22" s="156"/>
      <c r="B22" s="157" t="s">
        <v>459</v>
      </c>
      <c r="C22" s="606" t="s">
        <v>442</v>
      </c>
      <c r="D22" s="607"/>
      <c r="E22" s="130" t="s">
        <v>381</v>
      </c>
      <c r="F22" s="21" t="s">
        <v>0</v>
      </c>
      <c r="G22" s="21" t="s">
        <v>34</v>
      </c>
      <c r="H22" s="21" t="s">
        <v>0</v>
      </c>
      <c r="I22" s="21" t="s">
        <v>34</v>
      </c>
      <c r="J22" s="21" t="s">
        <v>0</v>
      </c>
      <c r="K22" s="21"/>
      <c r="L22" s="21"/>
      <c r="M22" s="21"/>
      <c r="N22" s="21"/>
      <c r="O22" s="21"/>
    </row>
    <row r="23" spans="1:15" ht="15" customHeight="1">
      <c r="A23" s="128"/>
      <c r="B23" s="157" t="s">
        <v>443</v>
      </c>
      <c r="C23" s="606" t="s">
        <v>446</v>
      </c>
      <c r="D23" s="607"/>
      <c r="E23" s="130" t="s">
        <v>390</v>
      </c>
      <c r="F23" s="21"/>
      <c r="G23" s="21"/>
      <c r="H23" s="21"/>
      <c r="I23" s="21"/>
      <c r="J23" s="21"/>
      <c r="K23" s="21"/>
      <c r="L23" s="21"/>
      <c r="M23" s="21"/>
      <c r="N23" s="21"/>
      <c r="O23" s="21"/>
    </row>
    <row r="24" spans="1:15" ht="15" customHeight="1">
      <c r="A24" s="128"/>
      <c r="B24" s="157" t="s">
        <v>444</v>
      </c>
      <c r="C24" s="606" t="s">
        <v>448</v>
      </c>
      <c r="D24" s="607"/>
      <c r="E24" s="130" t="s">
        <v>447</v>
      </c>
      <c r="F24" s="21"/>
      <c r="G24" s="21"/>
      <c r="H24" s="21"/>
      <c r="I24" s="21"/>
      <c r="J24" s="21"/>
      <c r="K24" s="21"/>
      <c r="L24" s="21"/>
      <c r="M24" s="21"/>
      <c r="N24" s="21"/>
      <c r="O24" s="21"/>
    </row>
    <row r="25" spans="1:15" ht="15" customHeight="1">
      <c r="A25" s="156"/>
      <c r="B25" s="157" t="s">
        <v>445</v>
      </c>
      <c r="C25" s="606" t="s">
        <v>449</v>
      </c>
      <c r="D25" s="607"/>
      <c r="E25" s="130" t="s">
        <v>382</v>
      </c>
      <c r="F25" s="21" t="s">
        <v>0</v>
      </c>
      <c r="G25" s="21" t="s">
        <v>34</v>
      </c>
      <c r="H25" s="21" t="s">
        <v>34</v>
      </c>
      <c r="I25" s="21" t="s">
        <v>34</v>
      </c>
      <c r="J25" s="21" t="s">
        <v>34</v>
      </c>
      <c r="K25" s="21"/>
      <c r="L25" s="21"/>
      <c r="M25" s="21"/>
      <c r="N25" s="21"/>
      <c r="O25" s="21"/>
    </row>
    <row r="26" spans="1:15" ht="15" customHeight="1">
      <c r="A26" s="128"/>
      <c r="B26" s="157"/>
      <c r="C26" s="114"/>
      <c r="D26" s="116"/>
      <c r="E26" s="130"/>
      <c r="F26" s="21" t="s">
        <v>0</v>
      </c>
      <c r="G26" s="21" t="s">
        <v>34</v>
      </c>
      <c r="H26" s="21" t="s">
        <v>34</v>
      </c>
      <c r="I26" s="21" t="s">
        <v>34</v>
      </c>
      <c r="J26" s="21" t="s">
        <v>34</v>
      </c>
      <c r="K26" s="21"/>
      <c r="L26" s="21"/>
      <c r="M26" s="21"/>
      <c r="N26" s="21"/>
      <c r="O26" s="21"/>
    </row>
    <row r="27" spans="1:15" ht="15" customHeight="1">
      <c r="A27" s="128"/>
      <c r="B27" s="131"/>
      <c r="C27" s="113"/>
      <c r="D27" s="115"/>
      <c r="E27" s="130"/>
      <c r="F27" s="21"/>
      <c r="G27" s="21"/>
      <c r="H27" s="21"/>
      <c r="I27" s="21"/>
      <c r="J27" s="21"/>
      <c r="K27" s="21"/>
      <c r="L27" s="21"/>
      <c r="M27" s="21"/>
      <c r="N27" s="21"/>
      <c r="O27" s="21"/>
    </row>
    <row r="28" spans="1:15" ht="15" customHeight="1">
      <c r="A28" s="128" t="s">
        <v>383</v>
      </c>
      <c r="B28" s="131"/>
      <c r="C28" s="113" t="s">
        <v>386</v>
      </c>
      <c r="D28" s="115"/>
      <c r="E28" s="130"/>
      <c r="F28" s="21"/>
      <c r="G28" s="21"/>
      <c r="H28" s="21"/>
      <c r="I28" s="21"/>
      <c r="J28" s="21"/>
      <c r="K28" s="21"/>
      <c r="L28" s="21"/>
      <c r="M28" s="21"/>
      <c r="N28" s="21"/>
      <c r="O28" s="21"/>
    </row>
    <row r="29" spans="1:15" ht="15" customHeight="1">
      <c r="A29" s="156"/>
      <c r="B29" s="157" t="s">
        <v>463</v>
      </c>
      <c r="C29" s="114" t="s">
        <v>387</v>
      </c>
      <c r="D29" s="116"/>
      <c r="E29" s="130"/>
      <c r="F29" s="21" t="s">
        <v>0</v>
      </c>
      <c r="G29" s="21" t="s">
        <v>34</v>
      </c>
      <c r="H29" s="21" t="s">
        <v>34</v>
      </c>
      <c r="I29" s="21" t="s">
        <v>34</v>
      </c>
      <c r="J29" s="21" t="s">
        <v>34</v>
      </c>
      <c r="K29" s="21"/>
      <c r="L29" s="21"/>
      <c r="M29" s="21"/>
      <c r="N29" s="21"/>
      <c r="O29" s="21"/>
    </row>
    <row r="30" spans="1:15" ht="15" customHeight="1">
      <c r="A30" s="128"/>
      <c r="B30" s="157" t="s">
        <v>464</v>
      </c>
      <c r="C30" s="114" t="s">
        <v>388</v>
      </c>
      <c r="D30" s="116"/>
      <c r="E30" s="130"/>
      <c r="F30" s="21" t="s">
        <v>0</v>
      </c>
      <c r="G30" s="21" t="s">
        <v>34</v>
      </c>
      <c r="H30" s="21" t="s">
        <v>34</v>
      </c>
      <c r="I30" s="21" t="s">
        <v>34</v>
      </c>
      <c r="J30" s="21" t="s">
        <v>0</v>
      </c>
      <c r="K30" s="21"/>
      <c r="L30" s="21"/>
      <c r="M30" s="21"/>
      <c r="N30" s="21"/>
      <c r="O30" s="21"/>
    </row>
    <row r="31" spans="1:15" ht="15" customHeight="1">
      <c r="A31" s="156"/>
      <c r="B31" s="157"/>
      <c r="C31" s="114"/>
      <c r="D31" s="116"/>
      <c r="E31" s="130"/>
      <c r="F31" s="21" t="s">
        <v>0</v>
      </c>
      <c r="G31" s="21" t="s">
        <v>34</v>
      </c>
      <c r="H31" s="21" t="s">
        <v>34</v>
      </c>
      <c r="I31" s="21" t="s">
        <v>34</v>
      </c>
      <c r="J31" s="21" t="s">
        <v>0</v>
      </c>
      <c r="K31" s="21"/>
      <c r="L31" s="21"/>
      <c r="M31" s="21"/>
      <c r="N31" s="21"/>
      <c r="O31" s="21"/>
    </row>
    <row r="32" spans="1:15" ht="15" customHeight="1">
      <c r="A32" s="128" t="s">
        <v>385</v>
      </c>
      <c r="B32" s="157"/>
      <c r="C32" s="113" t="s">
        <v>69</v>
      </c>
      <c r="D32" s="115"/>
      <c r="E32" s="130"/>
      <c r="F32" s="21"/>
      <c r="G32" s="21"/>
      <c r="H32" s="21"/>
      <c r="I32" s="21"/>
      <c r="J32" s="21"/>
      <c r="K32" s="21"/>
      <c r="L32" s="21"/>
      <c r="M32" s="21"/>
      <c r="N32" s="21"/>
      <c r="O32" s="21"/>
    </row>
    <row r="33" spans="1:15" ht="15" customHeight="1">
      <c r="A33" s="156"/>
      <c r="B33" s="157" t="s">
        <v>463</v>
      </c>
      <c r="C33" s="114" t="s">
        <v>462</v>
      </c>
      <c r="D33" s="116"/>
      <c r="E33" s="130"/>
      <c r="F33" s="21"/>
      <c r="G33" s="21"/>
      <c r="H33" s="21"/>
      <c r="I33" s="21"/>
      <c r="J33" s="21"/>
      <c r="K33" s="21"/>
      <c r="L33" s="21"/>
      <c r="M33" s="21"/>
      <c r="N33" s="21"/>
      <c r="O33" s="21"/>
    </row>
    <row r="34" spans="1:15" ht="15" customHeight="1">
      <c r="A34" s="156"/>
      <c r="B34" s="157" t="s">
        <v>464</v>
      </c>
      <c r="C34" s="114" t="s">
        <v>411</v>
      </c>
      <c r="D34" s="116"/>
      <c r="E34" s="130"/>
      <c r="F34" s="21"/>
      <c r="G34" s="21"/>
      <c r="H34" s="21"/>
      <c r="I34" s="21"/>
      <c r="J34" s="21"/>
      <c r="K34" s="21"/>
      <c r="L34" s="21"/>
      <c r="M34" s="21"/>
      <c r="N34" s="21"/>
      <c r="O34" s="21"/>
    </row>
    <row r="35" spans="1:15" ht="15" customHeight="1">
      <c r="A35" s="156"/>
      <c r="B35" s="157" t="s">
        <v>457</v>
      </c>
      <c r="C35" s="114" t="s">
        <v>412</v>
      </c>
      <c r="D35" s="116"/>
      <c r="E35" s="130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ht="15" customHeight="1">
      <c r="A36" s="129"/>
      <c r="B36" s="132"/>
      <c r="C36" s="606"/>
      <c r="D36" s="607"/>
      <c r="E36" s="130"/>
      <c r="F36" s="21"/>
      <c r="G36" s="21"/>
      <c r="H36" s="21"/>
      <c r="I36" s="21"/>
      <c r="J36" s="21"/>
      <c r="K36" s="21"/>
      <c r="L36" s="21"/>
      <c r="M36" s="21"/>
      <c r="N36" s="21"/>
      <c r="O36" s="21"/>
    </row>
    <row r="37" spans="1:15" ht="15" customHeight="1">
      <c r="A37" s="129"/>
      <c r="B37" s="132"/>
      <c r="C37" s="606"/>
      <c r="D37" s="607"/>
      <c r="E37" s="130"/>
      <c r="F37" s="21"/>
      <c r="G37" s="21"/>
      <c r="H37" s="21"/>
      <c r="I37" s="21"/>
      <c r="J37" s="21"/>
      <c r="K37" s="21"/>
      <c r="L37" s="21"/>
      <c r="M37" s="21"/>
      <c r="N37" s="21"/>
      <c r="O37" s="21"/>
    </row>
    <row r="38" spans="1:15" ht="15" customHeight="1">
      <c r="A38" s="129"/>
      <c r="B38" s="132"/>
      <c r="C38" s="606"/>
      <c r="D38" s="607"/>
      <c r="E38" s="130"/>
      <c r="F38" s="21"/>
      <c r="G38" s="21"/>
      <c r="H38" s="21"/>
      <c r="I38" s="21"/>
      <c r="J38" s="21"/>
      <c r="K38" s="21"/>
      <c r="L38" s="21"/>
      <c r="M38" s="21"/>
      <c r="N38" s="21"/>
      <c r="O38" s="21"/>
    </row>
    <row r="39" spans="1:15" ht="15" customHeight="1">
      <c r="A39" s="129"/>
      <c r="B39" s="132"/>
      <c r="C39" s="606"/>
      <c r="D39" s="607"/>
      <c r="E39" s="130"/>
      <c r="F39" s="21"/>
      <c r="G39" s="21"/>
      <c r="H39" s="21"/>
      <c r="I39" s="21"/>
      <c r="J39" s="21"/>
      <c r="K39" s="21"/>
      <c r="L39" s="21"/>
      <c r="M39" s="21"/>
      <c r="N39" s="21"/>
      <c r="O39" s="21"/>
    </row>
    <row r="40" spans="1:15" ht="15" customHeight="1">
      <c r="A40" s="129"/>
      <c r="B40" s="132"/>
      <c r="C40" s="606"/>
      <c r="D40" s="607"/>
      <c r="E40" s="130"/>
      <c r="F40" s="21"/>
      <c r="G40" s="21"/>
      <c r="H40" s="21"/>
      <c r="I40" s="21"/>
      <c r="J40" s="21"/>
      <c r="K40" s="21"/>
      <c r="L40" s="21"/>
      <c r="M40" s="21"/>
      <c r="N40" s="21"/>
      <c r="O40" s="21"/>
    </row>
    <row r="41" spans="1:15" ht="15" customHeight="1">
      <c r="A41" s="129"/>
      <c r="B41" s="132"/>
      <c r="C41" s="606"/>
      <c r="D41" s="607"/>
      <c r="E41" s="130"/>
      <c r="F41" s="21"/>
      <c r="G41" s="21"/>
      <c r="H41" s="21"/>
      <c r="I41" s="21"/>
      <c r="J41" s="21"/>
      <c r="K41" s="21"/>
      <c r="L41" s="21"/>
      <c r="M41" s="21"/>
      <c r="N41" s="21"/>
      <c r="O41" s="21"/>
    </row>
    <row r="42" spans="1:15" ht="15" customHeight="1">
      <c r="A42" s="129"/>
      <c r="B42" s="132"/>
      <c r="C42" s="606"/>
      <c r="D42" s="607"/>
      <c r="E42" s="130"/>
      <c r="F42" s="21"/>
      <c r="G42" s="21"/>
      <c r="H42" s="21"/>
      <c r="I42" s="21"/>
      <c r="J42" s="21"/>
      <c r="K42" s="21"/>
      <c r="L42" s="21"/>
      <c r="M42" s="21"/>
      <c r="N42" s="21"/>
      <c r="O42" s="21"/>
    </row>
    <row r="43" spans="1:15" ht="15" customHeight="1">
      <c r="A43" s="129"/>
      <c r="B43" s="132"/>
      <c r="C43" s="606"/>
      <c r="D43" s="607"/>
      <c r="E43" s="130"/>
      <c r="F43" s="21"/>
      <c r="G43" s="21"/>
      <c r="H43" s="21"/>
      <c r="I43" s="21"/>
      <c r="J43" s="21"/>
      <c r="K43" s="21"/>
      <c r="L43" s="21"/>
      <c r="M43" s="21"/>
      <c r="N43" s="21"/>
      <c r="O43" s="21"/>
    </row>
    <row r="44" spans="1:15" ht="15" customHeight="1">
      <c r="A44" s="129"/>
      <c r="B44" s="132"/>
      <c r="C44" s="606"/>
      <c r="D44" s="607"/>
      <c r="E44" s="130"/>
      <c r="F44" s="21"/>
      <c r="G44" s="21"/>
      <c r="H44" s="21"/>
      <c r="I44" s="21"/>
      <c r="J44" s="21"/>
      <c r="K44" s="21"/>
      <c r="L44" s="21"/>
      <c r="M44" s="21"/>
      <c r="N44" s="21"/>
      <c r="O44" s="21"/>
    </row>
    <row r="45" spans="1:15" ht="15" customHeight="1">
      <c r="A45" s="129"/>
      <c r="B45" s="132"/>
      <c r="C45" s="606"/>
      <c r="D45" s="607"/>
      <c r="E45" s="130"/>
      <c r="F45" s="21"/>
      <c r="G45" s="21"/>
      <c r="H45" s="21"/>
      <c r="I45" s="21"/>
      <c r="J45" s="21"/>
      <c r="K45" s="21"/>
      <c r="L45" s="21"/>
      <c r="M45" s="21"/>
      <c r="N45" s="21"/>
      <c r="O45" s="21"/>
    </row>
    <row r="46" spans="1:15" ht="15" customHeight="1">
      <c r="A46" s="129"/>
      <c r="B46" s="132"/>
      <c r="C46" s="606"/>
      <c r="D46" s="607"/>
      <c r="E46" s="130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ht="15" customHeight="1">
      <c r="A47" s="129"/>
      <c r="B47" s="132"/>
      <c r="C47" s="606"/>
      <c r="D47" s="607"/>
      <c r="E47" s="130"/>
      <c r="F47" s="21"/>
      <c r="G47" s="21"/>
      <c r="H47" s="21"/>
      <c r="I47" s="21"/>
      <c r="J47" s="21"/>
      <c r="K47" s="21"/>
      <c r="L47" s="21"/>
      <c r="M47" s="21"/>
      <c r="N47" s="21"/>
      <c r="O47" s="21"/>
    </row>
    <row r="48" spans="1:15" ht="15" customHeight="1">
      <c r="A48" s="129"/>
      <c r="B48" s="132"/>
      <c r="C48" s="606"/>
      <c r="D48" s="607"/>
      <c r="E48" s="130"/>
      <c r="F48" s="21"/>
      <c r="G48" s="21"/>
      <c r="H48" s="21"/>
      <c r="I48" s="21"/>
      <c r="J48" s="21"/>
      <c r="K48" s="21"/>
      <c r="L48" s="21"/>
      <c r="M48" s="21"/>
      <c r="N48" s="21"/>
      <c r="O48" s="21"/>
    </row>
    <row r="49" spans="1:15" ht="15" customHeight="1">
      <c r="A49" s="129"/>
      <c r="B49" s="132"/>
      <c r="C49" s="606"/>
      <c r="D49" s="607"/>
      <c r="E49" s="130"/>
      <c r="F49" s="21"/>
      <c r="G49" s="21"/>
      <c r="H49" s="21"/>
      <c r="I49" s="21"/>
      <c r="J49" s="21"/>
      <c r="K49" s="21"/>
      <c r="L49" s="21"/>
      <c r="M49" s="21"/>
      <c r="N49" s="21"/>
      <c r="O49" s="21"/>
    </row>
    <row r="50" spans="1:15" ht="15" customHeight="1">
      <c r="A50" s="129"/>
      <c r="B50" s="132"/>
      <c r="C50" s="606"/>
      <c r="D50" s="607"/>
      <c r="E50" s="130"/>
      <c r="F50" s="21"/>
      <c r="G50" s="21"/>
      <c r="H50" s="21"/>
      <c r="I50" s="21"/>
      <c r="J50" s="21"/>
      <c r="K50" s="21"/>
      <c r="L50" s="21"/>
      <c r="M50" s="21"/>
      <c r="N50" s="21"/>
      <c r="O50" s="21"/>
    </row>
    <row r="51" spans="1:15" ht="15" customHeight="1">
      <c r="A51" s="129"/>
      <c r="B51" s="132"/>
      <c r="C51" s="606"/>
      <c r="D51" s="607"/>
      <c r="E51" s="130"/>
      <c r="F51" s="21"/>
      <c r="G51" s="21"/>
      <c r="H51" s="21"/>
      <c r="I51" s="21"/>
      <c r="J51" s="21"/>
      <c r="K51" s="21"/>
      <c r="L51" s="21"/>
      <c r="M51" s="21"/>
      <c r="N51" s="21"/>
      <c r="O51" s="21"/>
    </row>
    <row r="52" spans="1:15" ht="15" customHeight="1">
      <c r="A52" s="129"/>
      <c r="B52" s="132"/>
      <c r="C52" s="606"/>
      <c r="D52" s="607"/>
      <c r="E52" s="130"/>
      <c r="F52" s="21"/>
      <c r="G52" s="21"/>
      <c r="H52" s="21"/>
      <c r="I52" s="21"/>
      <c r="J52" s="21"/>
      <c r="K52" s="21"/>
      <c r="L52" s="21"/>
      <c r="M52" s="21"/>
      <c r="N52" s="21"/>
      <c r="O52" s="21"/>
    </row>
    <row r="53" spans="1:15" ht="15" customHeight="1">
      <c r="A53" s="129"/>
      <c r="B53" s="132"/>
      <c r="C53" s="606"/>
      <c r="D53" s="607"/>
      <c r="E53" s="130"/>
      <c r="F53" s="21"/>
      <c r="G53" s="21"/>
      <c r="H53" s="21"/>
      <c r="I53" s="21"/>
      <c r="J53" s="21"/>
      <c r="K53" s="21"/>
      <c r="L53" s="21"/>
      <c r="M53" s="21"/>
      <c r="N53" s="21"/>
      <c r="O53" s="21"/>
    </row>
  </sheetData>
  <mergeCells count="47">
    <mergeCell ref="C41:D41"/>
    <mergeCell ref="C53:D53"/>
    <mergeCell ref="C42:D4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52:D52"/>
    <mergeCell ref="A8:C8"/>
    <mergeCell ref="C37:D37"/>
    <mergeCell ref="C38:D38"/>
    <mergeCell ref="C39:D39"/>
    <mergeCell ref="C40:D40"/>
    <mergeCell ref="C13:D13"/>
    <mergeCell ref="C14:D14"/>
    <mergeCell ref="C15:D15"/>
    <mergeCell ref="C16:D16"/>
    <mergeCell ref="C17:D17"/>
    <mergeCell ref="C36:D36"/>
    <mergeCell ref="C25:D25"/>
    <mergeCell ref="C19:D19"/>
    <mergeCell ref="C20:D20"/>
    <mergeCell ref="C21:D21"/>
    <mergeCell ref="C22:D22"/>
    <mergeCell ref="C23:D23"/>
    <mergeCell ref="C24:D24"/>
    <mergeCell ref="A9:C9"/>
    <mergeCell ref="A10:C10"/>
    <mergeCell ref="A11:O11"/>
    <mergeCell ref="A12:B12"/>
    <mergeCell ref="C12:D12"/>
    <mergeCell ref="F12:O12"/>
    <mergeCell ref="A6:C7"/>
    <mergeCell ref="D6:D7"/>
    <mergeCell ref="E6:O6"/>
    <mergeCell ref="A1:I1"/>
    <mergeCell ref="J1:O1"/>
    <mergeCell ref="A2:I2"/>
    <mergeCell ref="J2:O2"/>
    <mergeCell ref="E5:K5"/>
    <mergeCell ref="A3:I3"/>
    <mergeCell ref="J3:O3"/>
  </mergeCells>
  <dataValidations count="1">
    <dataValidation type="list" allowBlank="1" showInputMessage="1" showErrorMessage="1" sqref="E6:O6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92" fitToHeight="0" orientation="portrait" r:id="rId1"/>
  <headerFooter>
    <oddHeader>&amp;R</oddHeader>
  </headerFooter>
  <ignoredErrors>
    <ignoredError sqref="F7:O10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>
  <dimension ref="A1:B69"/>
  <sheetViews>
    <sheetView workbookViewId="0"/>
  </sheetViews>
  <sheetFormatPr defaultColWidth="8.796875" defaultRowHeight="18" customHeight="1"/>
  <cols>
    <col min="1" max="1" width="9.19921875" style="186" customWidth="1"/>
    <col min="2" max="2" width="59.8984375" style="186" customWidth="1"/>
    <col min="3" max="7" width="66" style="186" customWidth="1"/>
    <col min="8" max="16384" width="8.796875" style="186"/>
  </cols>
  <sheetData>
    <row r="1" spans="1:2" ht="18" customHeight="1">
      <c r="A1" s="186" t="s">
        <v>212</v>
      </c>
      <c r="B1" s="186" t="s">
        <v>213</v>
      </c>
    </row>
    <row r="2" spans="1:2" s="188" customFormat="1" ht="28.5" customHeight="1">
      <c r="A2" s="187" t="s">
        <v>38</v>
      </c>
      <c r="B2" s="187" t="s">
        <v>141</v>
      </c>
    </row>
    <row r="3" spans="1:2" s="188" customFormat="1" ht="18" customHeight="1">
      <c r="A3" s="189" t="s">
        <v>83</v>
      </c>
      <c r="B3" s="189" t="s">
        <v>84</v>
      </c>
    </row>
    <row r="4" spans="1:2" s="188" customFormat="1" ht="18" customHeight="1">
      <c r="A4" s="190" t="s">
        <v>85</v>
      </c>
      <c r="B4" s="190" t="s">
        <v>86</v>
      </c>
    </row>
    <row r="5" spans="1:2" s="188" customFormat="1" ht="18" customHeight="1">
      <c r="A5" s="190" t="s">
        <v>87</v>
      </c>
      <c r="B5" s="190" t="s">
        <v>88</v>
      </c>
    </row>
    <row r="6" spans="1:2" s="188" customFormat="1" ht="18" customHeight="1">
      <c r="A6" s="190" t="s">
        <v>89</v>
      </c>
      <c r="B6" s="190" t="s">
        <v>90</v>
      </c>
    </row>
    <row r="7" spans="1:2" s="188" customFormat="1" ht="18" customHeight="1">
      <c r="A7" s="190" t="s">
        <v>91</v>
      </c>
      <c r="B7" s="190" t="s">
        <v>92</v>
      </c>
    </row>
    <row r="8" spans="1:2" s="188" customFormat="1" ht="18" customHeight="1">
      <c r="A8" s="190" t="s">
        <v>93</v>
      </c>
      <c r="B8" s="190" t="s">
        <v>94</v>
      </c>
    </row>
    <row r="9" spans="1:2" s="188" customFormat="1" ht="18" customHeight="1">
      <c r="A9" s="190" t="s">
        <v>95</v>
      </c>
      <c r="B9" s="190" t="s">
        <v>96</v>
      </c>
    </row>
    <row r="10" spans="1:2" s="188" customFormat="1" ht="18" customHeight="1">
      <c r="A10" s="190" t="s">
        <v>97</v>
      </c>
      <c r="B10" s="190" t="s">
        <v>98</v>
      </c>
    </row>
    <row r="11" spans="1:2" s="188" customFormat="1" ht="18" customHeight="1">
      <c r="A11" s="189" t="s">
        <v>99</v>
      </c>
      <c r="B11" s="189" t="s">
        <v>100</v>
      </c>
    </row>
    <row r="12" spans="1:2" s="188" customFormat="1" ht="18" customHeight="1">
      <c r="A12" s="190" t="s">
        <v>101</v>
      </c>
      <c r="B12" s="190" t="s">
        <v>102</v>
      </c>
    </row>
    <row r="13" spans="1:2" s="188" customFormat="1" ht="18" customHeight="1">
      <c r="A13" s="190" t="s">
        <v>148</v>
      </c>
      <c r="B13" s="190" t="s">
        <v>103</v>
      </c>
    </row>
    <row r="14" spans="1:2" s="188" customFormat="1" ht="18" customHeight="1">
      <c r="A14" s="190" t="s">
        <v>149</v>
      </c>
      <c r="B14" s="190" t="s">
        <v>104</v>
      </c>
    </row>
    <row r="15" spans="1:2" s="188" customFormat="1" ht="18" customHeight="1">
      <c r="A15" s="190" t="s">
        <v>105</v>
      </c>
      <c r="B15" s="190" t="s">
        <v>106</v>
      </c>
    </row>
    <row r="16" spans="1:2" s="188" customFormat="1" ht="18" customHeight="1">
      <c r="A16" s="190" t="s">
        <v>150</v>
      </c>
      <c r="B16" s="190" t="s">
        <v>107</v>
      </c>
    </row>
    <row r="17" spans="1:2" s="188" customFormat="1" ht="18" customHeight="1">
      <c r="A17" s="190" t="s">
        <v>108</v>
      </c>
      <c r="B17" s="190" t="s">
        <v>109</v>
      </c>
    </row>
    <row r="18" spans="1:2" s="188" customFormat="1" ht="18" customHeight="1">
      <c r="A18" s="190" t="s">
        <v>110</v>
      </c>
      <c r="B18" s="190" t="s">
        <v>111</v>
      </c>
    </row>
    <row r="19" spans="1:2" s="188" customFormat="1" ht="18" customHeight="1">
      <c r="A19" s="190" t="s">
        <v>145</v>
      </c>
      <c r="B19" s="190" t="s">
        <v>144</v>
      </c>
    </row>
    <row r="20" spans="1:2" s="188" customFormat="1" ht="18" customHeight="1">
      <c r="A20" s="190" t="s">
        <v>146</v>
      </c>
      <c r="B20" s="190" t="s">
        <v>147</v>
      </c>
    </row>
    <row r="21" spans="1:2" s="188" customFormat="1" ht="18" customHeight="1">
      <c r="A21" s="190" t="s">
        <v>142</v>
      </c>
      <c r="B21" s="190" t="s">
        <v>143</v>
      </c>
    </row>
    <row r="22" spans="1:2" s="188" customFormat="1" ht="18" customHeight="1">
      <c r="A22" s="189" t="s">
        <v>112</v>
      </c>
      <c r="B22" s="189" t="s">
        <v>113</v>
      </c>
    </row>
    <row r="23" spans="1:2" s="188" customFormat="1" ht="18" customHeight="1">
      <c r="A23" s="190" t="s">
        <v>151</v>
      </c>
      <c r="B23" s="190" t="s">
        <v>114</v>
      </c>
    </row>
    <row r="24" spans="1:2" s="188" customFormat="1" ht="18" customHeight="1">
      <c r="A24" s="190" t="s">
        <v>152</v>
      </c>
      <c r="B24" s="190" t="s">
        <v>115</v>
      </c>
    </row>
    <row r="25" spans="1:2" s="188" customFormat="1" ht="18" customHeight="1">
      <c r="A25" s="190" t="s">
        <v>153</v>
      </c>
      <c r="B25" s="190" t="s">
        <v>116</v>
      </c>
    </row>
    <row r="26" spans="1:2" s="188" customFormat="1" ht="18" customHeight="1">
      <c r="A26" s="190" t="s">
        <v>154</v>
      </c>
      <c r="B26" s="190" t="s">
        <v>117</v>
      </c>
    </row>
    <row r="27" spans="1:2" s="188" customFormat="1" ht="18" customHeight="1">
      <c r="A27" s="190" t="s">
        <v>155</v>
      </c>
      <c r="B27" s="190" t="s">
        <v>182</v>
      </c>
    </row>
    <row r="28" spans="1:2" s="188" customFormat="1" ht="18" customHeight="1">
      <c r="A28" s="190" t="s">
        <v>156</v>
      </c>
      <c r="B28" s="190" t="s">
        <v>183</v>
      </c>
    </row>
    <row r="29" spans="1:2" s="188" customFormat="1" ht="18" customHeight="1">
      <c r="A29" s="190" t="s">
        <v>157</v>
      </c>
      <c r="B29" s="190" t="s">
        <v>118</v>
      </c>
    </row>
    <row r="30" spans="1:2" s="188" customFormat="1" ht="18" customHeight="1">
      <c r="A30" s="190" t="s">
        <v>158</v>
      </c>
      <c r="B30" s="190" t="s">
        <v>119</v>
      </c>
    </row>
    <row r="31" spans="1:2" s="188" customFormat="1" ht="18" customHeight="1">
      <c r="A31" s="190" t="s">
        <v>120</v>
      </c>
      <c r="B31" s="190" t="s">
        <v>121</v>
      </c>
    </row>
    <row r="32" spans="1:2" s="188" customFormat="1" ht="18" customHeight="1">
      <c r="A32" s="189" t="s">
        <v>122</v>
      </c>
      <c r="B32" s="189" t="s">
        <v>123</v>
      </c>
    </row>
    <row r="33" spans="1:2" s="188" customFormat="1" ht="18" customHeight="1">
      <c r="A33" s="190" t="s">
        <v>159</v>
      </c>
      <c r="B33" s="190" t="s">
        <v>124</v>
      </c>
    </row>
    <row r="34" spans="1:2" s="188" customFormat="1" ht="18" customHeight="1">
      <c r="A34" s="190" t="s">
        <v>160</v>
      </c>
      <c r="B34" s="190" t="s">
        <v>161</v>
      </c>
    </row>
    <row r="35" spans="1:2" s="188" customFormat="1" ht="18" customHeight="1">
      <c r="A35" s="190" t="s">
        <v>162</v>
      </c>
      <c r="B35" s="190" t="s">
        <v>125</v>
      </c>
    </row>
    <row r="36" spans="1:2" s="188" customFormat="1" ht="18" customHeight="1">
      <c r="A36" s="190" t="s">
        <v>163</v>
      </c>
      <c r="B36" s="190" t="s">
        <v>123</v>
      </c>
    </row>
    <row r="37" spans="1:2" s="188" customFormat="1" ht="28.5" customHeight="1">
      <c r="A37" s="187" t="s">
        <v>74</v>
      </c>
      <c r="B37" s="187" t="s">
        <v>37</v>
      </c>
    </row>
    <row r="38" spans="1:2" s="188" customFormat="1" ht="20.25" customHeight="1">
      <c r="A38" s="189" t="s">
        <v>75</v>
      </c>
      <c r="B38" s="189" t="s">
        <v>184</v>
      </c>
    </row>
    <row r="39" spans="1:2" s="188" customFormat="1" ht="18" customHeight="1">
      <c r="A39" s="190" t="s">
        <v>33</v>
      </c>
      <c r="B39" s="190" t="s">
        <v>185</v>
      </c>
    </row>
    <row r="40" spans="1:2" s="188" customFormat="1" ht="18" customHeight="1">
      <c r="A40" s="190" t="s">
        <v>126</v>
      </c>
      <c r="B40" s="190" t="s">
        <v>186</v>
      </c>
    </row>
    <row r="41" spans="1:2" s="188" customFormat="1" ht="18" customHeight="1">
      <c r="A41" s="190" t="s">
        <v>127</v>
      </c>
      <c r="B41" s="190" t="s">
        <v>187</v>
      </c>
    </row>
    <row r="42" spans="1:2" s="188" customFormat="1" ht="18" customHeight="1">
      <c r="A42" s="190" t="s">
        <v>128</v>
      </c>
      <c r="B42" s="190" t="s">
        <v>188</v>
      </c>
    </row>
    <row r="43" spans="1:2" s="188" customFormat="1" ht="18" customHeight="1">
      <c r="A43" s="190" t="s">
        <v>129</v>
      </c>
      <c r="B43" s="190" t="s">
        <v>189</v>
      </c>
    </row>
    <row r="44" spans="1:2" s="188" customFormat="1" ht="34.5" customHeight="1">
      <c r="A44" s="190" t="s">
        <v>130</v>
      </c>
      <c r="B44" s="190" t="s">
        <v>190</v>
      </c>
    </row>
    <row r="45" spans="1:2" s="188" customFormat="1" ht="18" customHeight="1">
      <c r="A45" s="190" t="s">
        <v>131</v>
      </c>
      <c r="B45" s="190" t="s">
        <v>191</v>
      </c>
    </row>
    <row r="46" spans="1:2" s="188" customFormat="1" ht="18" customHeight="1">
      <c r="A46" s="190" t="s">
        <v>132</v>
      </c>
      <c r="B46" s="190" t="s">
        <v>192</v>
      </c>
    </row>
    <row r="47" spans="1:2" s="188" customFormat="1" ht="18" customHeight="1">
      <c r="A47" s="190" t="s">
        <v>133</v>
      </c>
      <c r="B47" s="190" t="s">
        <v>193</v>
      </c>
    </row>
    <row r="48" spans="1:2" s="188" customFormat="1" ht="18" customHeight="1">
      <c r="A48" s="190" t="s">
        <v>134</v>
      </c>
      <c r="B48" s="190" t="s">
        <v>194</v>
      </c>
    </row>
    <row r="49" spans="1:2" s="188" customFormat="1" ht="39" customHeight="1">
      <c r="A49" s="189" t="s">
        <v>135</v>
      </c>
      <c r="B49" s="189" t="s">
        <v>136</v>
      </c>
    </row>
    <row r="50" spans="1:2" s="188" customFormat="1" ht="18" customHeight="1">
      <c r="A50" s="190" t="s">
        <v>164</v>
      </c>
      <c r="B50" s="190" t="s">
        <v>195</v>
      </c>
    </row>
    <row r="51" spans="1:2" s="188" customFormat="1" ht="26.25" customHeight="1">
      <c r="A51" s="190" t="s">
        <v>165</v>
      </c>
      <c r="B51" s="190" t="s">
        <v>196</v>
      </c>
    </row>
    <row r="52" spans="1:2" s="188" customFormat="1" ht="18" customHeight="1">
      <c r="A52" s="190" t="s">
        <v>166</v>
      </c>
      <c r="B52" s="190" t="s">
        <v>197</v>
      </c>
    </row>
    <row r="53" spans="1:2" s="188" customFormat="1" ht="18" customHeight="1">
      <c r="A53" s="190" t="s">
        <v>167</v>
      </c>
      <c r="B53" s="190" t="s">
        <v>198</v>
      </c>
    </row>
    <row r="54" spans="1:2" s="188" customFormat="1" ht="18" customHeight="1">
      <c r="A54" s="190" t="s">
        <v>168</v>
      </c>
      <c r="B54" s="190" t="s">
        <v>199</v>
      </c>
    </row>
    <row r="55" spans="1:2" s="188" customFormat="1" ht="18" customHeight="1">
      <c r="A55" s="190" t="s">
        <v>169</v>
      </c>
      <c r="B55" s="190" t="s">
        <v>200</v>
      </c>
    </row>
    <row r="56" spans="1:2" s="188" customFormat="1" ht="18" customHeight="1">
      <c r="A56" s="189" t="s">
        <v>137</v>
      </c>
      <c r="B56" s="189" t="s">
        <v>138</v>
      </c>
    </row>
    <row r="57" spans="1:2" s="188" customFormat="1" ht="18" customHeight="1">
      <c r="A57" s="190" t="s">
        <v>170</v>
      </c>
      <c r="B57" s="190" t="s">
        <v>201</v>
      </c>
    </row>
    <row r="58" spans="1:2" s="188" customFormat="1" ht="37.5" customHeight="1">
      <c r="A58" s="190" t="s">
        <v>171</v>
      </c>
      <c r="B58" s="190" t="s">
        <v>203</v>
      </c>
    </row>
    <row r="59" spans="1:2" s="188" customFormat="1" ht="18" customHeight="1">
      <c r="A59" s="190" t="s">
        <v>172</v>
      </c>
      <c r="B59" s="190" t="s">
        <v>202</v>
      </c>
    </row>
    <row r="60" spans="1:2" s="188" customFormat="1" ht="31.5" customHeight="1">
      <c r="A60" s="190" t="s">
        <v>173</v>
      </c>
      <c r="B60" s="190" t="s">
        <v>204</v>
      </c>
    </row>
    <row r="61" spans="1:2" s="188" customFormat="1" ht="18" customHeight="1">
      <c r="A61" s="190" t="s">
        <v>174</v>
      </c>
      <c r="B61" s="190" t="s">
        <v>205</v>
      </c>
    </row>
    <row r="62" spans="1:2" s="188" customFormat="1" ht="26.25" customHeight="1">
      <c r="A62" s="190" t="s">
        <v>175</v>
      </c>
      <c r="B62" s="190" t="s">
        <v>220</v>
      </c>
    </row>
    <row r="63" spans="1:2" s="188" customFormat="1" ht="18" customHeight="1">
      <c r="A63" s="190" t="s">
        <v>176</v>
      </c>
      <c r="B63" s="190" t="s">
        <v>206</v>
      </c>
    </row>
    <row r="64" spans="1:2" s="188" customFormat="1" ht="18" customHeight="1">
      <c r="A64" s="190" t="s">
        <v>177</v>
      </c>
      <c r="B64" s="190" t="s">
        <v>207</v>
      </c>
    </row>
    <row r="65" spans="1:2" s="188" customFormat="1" ht="18" customHeight="1">
      <c r="A65" s="190" t="s">
        <v>178</v>
      </c>
      <c r="B65" s="190" t="s">
        <v>208</v>
      </c>
    </row>
    <row r="66" spans="1:2" s="188" customFormat="1" ht="18" customHeight="1">
      <c r="A66" s="189" t="s">
        <v>139</v>
      </c>
      <c r="B66" s="189" t="s">
        <v>140</v>
      </c>
    </row>
    <row r="67" spans="1:2" s="188" customFormat="1" ht="18" customHeight="1">
      <c r="A67" s="190" t="s">
        <v>179</v>
      </c>
      <c r="B67" s="190" t="s">
        <v>209</v>
      </c>
    </row>
    <row r="68" spans="1:2" s="188" customFormat="1" ht="15.75" customHeight="1">
      <c r="A68" s="190" t="s">
        <v>180</v>
      </c>
      <c r="B68" s="190" t="s">
        <v>210</v>
      </c>
    </row>
    <row r="69" spans="1:2" s="188" customFormat="1" ht="18" customHeight="1">
      <c r="A69" s="190" t="s">
        <v>181</v>
      </c>
      <c r="B69" s="190" t="s">
        <v>211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O112"/>
  <sheetViews>
    <sheetView topLeftCell="A28" zoomScale="70" zoomScaleNormal="70" workbookViewId="0">
      <selection activeCell="D53" sqref="D53"/>
    </sheetView>
  </sheetViews>
  <sheetFormatPr defaultColWidth="8.796875" defaultRowHeight="15"/>
  <cols>
    <col min="1" max="1" width="12.5" style="1" customWidth="1"/>
    <col min="2" max="5" width="25.296875" style="1" customWidth="1"/>
    <col min="6" max="6" width="12.59765625" style="1" customWidth="1"/>
    <col min="7" max="10" width="25.296875" style="1" customWidth="1"/>
    <col min="11" max="12" width="33" style="1" customWidth="1"/>
    <col min="13" max="13" width="20.796875" style="1" customWidth="1"/>
    <col min="14" max="14" width="78" style="1" customWidth="1"/>
    <col min="15" max="15" width="17.296875" style="1" customWidth="1"/>
    <col min="16" max="16" width="16.8984375" style="1" customWidth="1"/>
    <col min="17" max="17" width="31.59765625" style="1" customWidth="1"/>
    <col min="18" max="39" width="1.8984375" style="1" customWidth="1"/>
    <col min="40" max="40" width="12.69921875" style="1" customWidth="1"/>
    <col min="41" max="41" width="13.3984375" style="1" customWidth="1"/>
    <col min="42" max="44" width="1.69921875" style="1" customWidth="1"/>
    <col min="45" max="16384" width="8.796875" style="1"/>
  </cols>
  <sheetData>
    <row r="1" spans="1:41" ht="45.75" customHeight="1" thickBot="1">
      <c r="A1" s="272" t="s">
        <v>346</v>
      </c>
      <c r="B1" s="273"/>
      <c r="C1" s="273"/>
      <c r="D1" s="273"/>
      <c r="E1" s="273"/>
      <c r="F1" s="273"/>
      <c r="G1" s="273"/>
      <c r="H1" s="273"/>
      <c r="I1" s="273"/>
      <c r="J1" s="274"/>
      <c r="M1" s="83" t="s">
        <v>367</v>
      </c>
    </row>
    <row r="2" spans="1:41" ht="43.5" customHeight="1" thickBot="1">
      <c r="A2" s="281" t="s">
        <v>468</v>
      </c>
      <c r="B2" s="282"/>
      <c r="C2" s="282" t="str">
        <f>'List stavby'!B17</f>
        <v>Ing. Pavel Kučera</v>
      </c>
      <c r="D2" s="282"/>
      <c r="E2" s="282"/>
      <c r="F2" s="283" t="s">
        <v>466</v>
      </c>
      <c r="G2" s="284"/>
      <c r="H2" s="284" t="str">
        <f>'List stavby'!B12</f>
        <v>MORAVIA CONSULT Olomouc a.s.</v>
      </c>
      <c r="I2" s="284"/>
      <c r="J2" s="285"/>
      <c r="M2" s="83"/>
    </row>
    <row r="3" spans="1:41" s="3" customFormat="1" ht="41.25" customHeight="1" thickBot="1">
      <c r="A3" s="275" t="s">
        <v>228</v>
      </c>
      <c r="B3" s="276"/>
      <c r="C3" s="276"/>
      <c r="D3" s="276"/>
      <c r="E3" s="277"/>
      <c r="F3" s="278" t="s">
        <v>229</v>
      </c>
      <c r="G3" s="279"/>
      <c r="H3" s="279"/>
      <c r="I3" s="279"/>
      <c r="J3" s="280"/>
      <c r="K3" s="26"/>
      <c r="L3" s="26"/>
      <c r="M3" s="68" t="s">
        <v>235</v>
      </c>
      <c r="N3" s="70" t="s">
        <v>236</v>
      </c>
      <c r="O3" s="69" t="s">
        <v>347</v>
      </c>
      <c r="P3" s="47" t="s">
        <v>237</v>
      </c>
      <c r="Q3" s="47" t="s">
        <v>238</v>
      </c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13"/>
    </row>
    <row r="4" spans="1:41" s="3" customFormat="1" ht="51.75" customHeight="1" thickTop="1" thickBot="1">
      <c r="A4" s="124" t="s">
        <v>370</v>
      </c>
      <c r="B4" s="125" t="s">
        <v>369</v>
      </c>
      <c r="C4" s="125" t="s">
        <v>368</v>
      </c>
      <c r="D4" s="125" t="s">
        <v>365</v>
      </c>
      <c r="E4" s="125" t="s">
        <v>366</v>
      </c>
      <c r="F4" s="126" t="s">
        <v>370</v>
      </c>
      <c r="G4" s="127" t="s">
        <v>369</v>
      </c>
      <c r="H4" s="127" t="s">
        <v>368</v>
      </c>
      <c r="I4" s="127" t="s">
        <v>365</v>
      </c>
      <c r="J4" s="127" t="s">
        <v>366</v>
      </c>
      <c r="K4" s="4"/>
      <c r="L4" s="4"/>
      <c r="M4" s="48" t="s">
        <v>239</v>
      </c>
      <c r="N4" s="75" t="s">
        <v>240</v>
      </c>
      <c r="O4" s="76"/>
      <c r="P4" s="49"/>
      <c r="Q4" s="105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13"/>
    </row>
    <row r="5" spans="1:41" s="3" customFormat="1" ht="20.100000000000001" customHeight="1" thickTop="1">
      <c r="A5" s="240" t="s">
        <v>357</v>
      </c>
      <c r="B5" s="241" t="s">
        <v>865</v>
      </c>
      <c r="C5" s="241" t="s">
        <v>239</v>
      </c>
      <c r="D5" s="241" t="s">
        <v>866</v>
      </c>
      <c r="E5" s="242" t="s">
        <v>867</v>
      </c>
      <c r="F5" s="102"/>
      <c r="G5" s="103"/>
      <c r="H5" s="103"/>
      <c r="I5" s="103"/>
      <c r="J5" s="104"/>
      <c r="K5" s="27"/>
      <c r="L5" s="27"/>
      <c r="M5" s="50" t="s">
        <v>241</v>
      </c>
      <c r="N5" s="77" t="s">
        <v>242</v>
      </c>
      <c r="O5" s="78"/>
      <c r="P5" s="51" t="s">
        <v>243</v>
      </c>
      <c r="Q5" s="106" t="s">
        <v>244</v>
      </c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13"/>
    </row>
    <row r="6" spans="1:41" s="3" customFormat="1" ht="20.100000000000001" customHeight="1">
      <c r="A6" s="243" t="s">
        <v>875</v>
      </c>
      <c r="B6" s="244" t="s">
        <v>876</v>
      </c>
      <c r="C6" s="244" t="s">
        <v>310</v>
      </c>
      <c r="D6" s="244" t="s">
        <v>874</v>
      </c>
      <c r="E6" s="245" t="s">
        <v>856</v>
      </c>
      <c r="F6" s="86"/>
      <c r="G6" s="87"/>
      <c r="H6" s="87"/>
      <c r="I6" s="87"/>
      <c r="J6" s="88"/>
      <c r="K6" s="12"/>
      <c r="L6" s="12"/>
      <c r="M6" s="50" t="s">
        <v>245</v>
      </c>
      <c r="N6" s="77" t="s">
        <v>246</v>
      </c>
      <c r="O6" s="78"/>
      <c r="P6" s="51" t="s">
        <v>243</v>
      </c>
      <c r="Q6" s="106" t="s">
        <v>244</v>
      </c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3"/>
    </row>
    <row r="7" spans="1:41" s="3" customFormat="1" ht="20.100000000000001" customHeight="1">
      <c r="A7" s="246" t="s">
        <v>38</v>
      </c>
      <c r="B7" s="247"/>
      <c r="C7" s="247"/>
      <c r="D7" s="247"/>
      <c r="E7" s="248"/>
      <c r="F7" s="89"/>
      <c r="G7" s="90"/>
      <c r="H7" s="90"/>
      <c r="I7" s="90"/>
      <c r="J7" s="91"/>
      <c r="K7" s="12"/>
      <c r="L7" s="12"/>
      <c r="M7" s="50" t="s">
        <v>247</v>
      </c>
      <c r="N7" s="77" t="s">
        <v>248</v>
      </c>
      <c r="O7" s="78"/>
      <c r="P7" s="51" t="s">
        <v>243</v>
      </c>
      <c r="Q7" s="106" t="s">
        <v>244</v>
      </c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</row>
    <row r="8" spans="1:41" s="3" customFormat="1" ht="20.100000000000001" customHeight="1">
      <c r="A8" s="243" t="s">
        <v>83</v>
      </c>
      <c r="B8" s="244" t="s">
        <v>84</v>
      </c>
      <c r="C8" s="244" t="s">
        <v>251</v>
      </c>
      <c r="D8" s="244" t="s">
        <v>852</v>
      </c>
      <c r="E8" s="245" t="s">
        <v>853</v>
      </c>
      <c r="F8" s="84"/>
      <c r="G8" s="85"/>
      <c r="H8" s="85"/>
      <c r="I8" s="85"/>
      <c r="J8" s="92"/>
      <c r="K8" s="28"/>
      <c r="L8" s="28"/>
      <c r="M8" s="50" t="s">
        <v>249</v>
      </c>
      <c r="N8" s="77" t="s">
        <v>250</v>
      </c>
      <c r="O8" s="78"/>
      <c r="P8" s="51" t="s">
        <v>243</v>
      </c>
      <c r="Q8" s="106" t="s">
        <v>244</v>
      </c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11"/>
      <c r="AO8" s="9"/>
    </row>
    <row r="9" spans="1:41" s="3" customFormat="1" ht="20.100000000000001" customHeight="1">
      <c r="A9" s="246" t="s">
        <v>685</v>
      </c>
      <c r="B9" s="247" t="s">
        <v>84</v>
      </c>
      <c r="C9" s="247" t="s">
        <v>251</v>
      </c>
      <c r="D9" s="247" t="s">
        <v>852</v>
      </c>
      <c r="E9" s="248" t="s">
        <v>853</v>
      </c>
      <c r="F9" s="84"/>
      <c r="G9" s="85"/>
      <c r="H9" s="85"/>
      <c r="I9" s="85"/>
      <c r="J9" s="92"/>
      <c r="K9" s="4"/>
      <c r="L9" s="4"/>
      <c r="M9" s="50" t="s">
        <v>251</v>
      </c>
      <c r="N9" s="77" t="s">
        <v>252</v>
      </c>
      <c r="O9" s="78"/>
      <c r="P9" s="51" t="s">
        <v>243</v>
      </c>
      <c r="Q9" s="106" t="s">
        <v>244</v>
      </c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11"/>
      <c r="AO9" s="9"/>
    </row>
    <row r="10" spans="1:41" s="3" customFormat="1" ht="20.100000000000001" customHeight="1">
      <c r="A10" s="246" t="s">
        <v>686</v>
      </c>
      <c r="B10" s="247" t="s">
        <v>84</v>
      </c>
      <c r="C10" s="247" t="s">
        <v>251</v>
      </c>
      <c r="D10" s="247" t="s">
        <v>852</v>
      </c>
      <c r="E10" s="248" t="s">
        <v>853</v>
      </c>
      <c r="F10" s="84"/>
      <c r="G10" s="85"/>
      <c r="H10" s="85"/>
      <c r="I10" s="85"/>
      <c r="J10" s="92"/>
      <c r="K10" s="4"/>
      <c r="L10" s="4"/>
      <c r="M10" s="50" t="s">
        <v>253</v>
      </c>
      <c r="N10" s="77" t="s">
        <v>254</v>
      </c>
      <c r="O10" s="78"/>
      <c r="P10" s="51" t="s">
        <v>243</v>
      </c>
      <c r="Q10" s="106" t="s">
        <v>244</v>
      </c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11"/>
      <c r="AO10" s="9"/>
    </row>
    <row r="11" spans="1:41" s="3" customFormat="1" ht="20.100000000000001" customHeight="1">
      <c r="A11" s="246" t="s">
        <v>687</v>
      </c>
      <c r="B11" s="247"/>
      <c r="C11" s="247"/>
      <c r="D11" s="247"/>
      <c r="E11" s="248"/>
      <c r="F11" s="84"/>
      <c r="G11" s="85"/>
      <c r="H11" s="85"/>
      <c r="I11" s="85"/>
      <c r="J11" s="92"/>
      <c r="K11" s="4"/>
      <c r="L11" s="4"/>
      <c r="M11" s="50" t="s">
        <v>255</v>
      </c>
      <c r="N11" s="77" t="s">
        <v>256</v>
      </c>
      <c r="O11" s="78"/>
      <c r="P11" s="51" t="s">
        <v>243</v>
      </c>
      <c r="Q11" s="106" t="s">
        <v>244</v>
      </c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11"/>
      <c r="AO11" s="9"/>
    </row>
    <row r="12" spans="1:41" s="3" customFormat="1" ht="20.100000000000001" customHeight="1">
      <c r="A12" s="246" t="s">
        <v>688</v>
      </c>
      <c r="B12" s="247"/>
      <c r="C12" s="247"/>
      <c r="D12" s="247"/>
      <c r="E12" s="248"/>
      <c r="F12" s="84"/>
      <c r="G12" s="85"/>
      <c r="H12" s="85"/>
      <c r="I12" s="85"/>
      <c r="J12" s="92"/>
      <c r="K12" s="4"/>
      <c r="L12" s="4"/>
      <c r="M12" s="50" t="s">
        <v>257</v>
      </c>
      <c r="N12" s="77" t="s">
        <v>258</v>
      </c>
      <c r="O12" s="78"/>
      <c r="P12" s="51" t="s">
        <v>243</v>
      </c>
      <c r="Q12" s="106" t="s">
        <v>244</v>
      </c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11"/>
      <c r="AO12" s="9"/>
    </row>
    <row r="13" spans="1:41" s="3" customFormat="1" ht="20.100000000000001" customHeight="1">
      <c r="A13" s="246" t="s">
        <v>689</v>
      </c>
      <c r="B13" s="247" t="s">
        <v>84</v>
      </c>
      <c r="C13" s="247" t="s">
        <v>251</v>
      </c>
      <c r="D13" s="247" t="s">
        <v>852</v>
      </c>
      <c r="E13" s="248" t="s">
        <v>853</v>
      </c>
      <c r="F13" s="89"/>
      <c r="G13" s="90"/>
      <c r="H13" s="90"/>
      <c r="I13" s="90"/>
      <c r="J13" s="91"/>
      <c r="K13" s="4"/>
      <c r="L13" s="4"/>
      <c r="M13" s="50" t="s">
        <v>259</v>
      </c>
      <c r="N13" s="77" t="s">
        <v>260</v>
      </c>
      <c r="O13" s="78"/>
      <c r="P13" s="51" t="s">
        <v>243</v>
      </c>
      <c r="Q13" s="106" t="s">
        <v>244</v>
      </c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10"/>
      <c r="AO13" s="7"/>
    </row>
    <row r="14" spans="1:41" s="3" customFormat="1" ht="20.100000000000001" customHeight="1">
      <c r="A14" s="246" t="s">
        <v>690</v>
      </c>
      <c r="B14" s="247"/>
      <c r="C14" s="247"/>
      <c r="D14" s="247"/>
      <c r="E14" s="248"/>
      <c r="F14" s="84"/>
      <c r="G14" s="85"/>
      <c r="H14" s="85"/>
      <c r="I14" s="85"/>
      <c r="J14" s="92"/>
      <c r="K14" s="28"/>
      <c r="L14" s="28"/>
      <c r="M14" s="50" t="s">
        <v>261</v>
      </c>
      <c r="N14" s="77" t="s">
        <v>262</v>
      </c>
      <c r="O14" s="78"/>
      <c r="P14" s="51" t="s">
        <v>243</v>
      </c>
      <c r="Q14" s="106" t="s">
        <v>244</v>
      </c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10"/>
      <c r="AO14" s="7"/>
    </row>
    <row r="15" spans="1:41" s="3" customFormat="1" ht="20.100000000000001" customHeight="1">
      <c r="A15" s="246" t="s">
        <v>691</v>
      </c>
      <c r="B15" s="247"/>
      <c r="C15" s="247"/>
      <c r="D15" s="247"/>
      <c r="E15" s="248"/>
      <c r="F15" s="84"/>
      <c r="G15" s="85"/>
      <c r="H15" s="85"/>
      <c r="I15" s="85"/>
      <c r="J15" s="92"/>
      <c r="K15" s="4"/>
      <c r="L15" s="4"/>
      <c r="M15" s="50" t="s">
        <v>263</v>
      </c>
      <c r="N15" s="77" t="s">
        <v>264</v>
      </c>
      <c r="O15" s="78"/>
      <c r="P15" s="51" t="s">
        <v>243</v>
      </c>
      <c r="Q15" s="106" t="s">
        <v>244</v>
      </c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10"/>
      <c r="AO15" s="7"/>
    </row>
    <row r="16" spans="1:41" s="3" customFormat="1" ht="20.100000000000001" customHeight="1">
      <c r="A16" s="243" t="s">
        <v>99</v>
      </c>
      <c r="B16" s="244" t="s">
        <v>100</v>
      </c>
      <c r="C16" s="244" t="s">
        <v>251</v>
      </c>
      <c r="D16" s="244" t="s">
        <v>854</v>
      </c>
      <c r="E16" s="245" t="s">
        <v>853</v>
      </c>
      <c r="F16" s="84"/>
      <c r="G16" s="85"/>
      <c r="H16" s="85"/>
      <c r="I16" s="85"/>
      <c r="J16" s="92"/>
      <c r="K16" s="4"/>
      <c r="L16" s="4"/>
      <c r="M16" s="50" t="s">
        <v>265</v>
      </c>
      <c r="N16" s="77" t="s">
        <v>266</v>
      </c>
      <c r="O16" s="78"/>
      <c r="P16" s="51" t="s">
        <v>243</v>
      </c>
      <c r="Q16" s="106" t="s">
        <v>244</v>
      </c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10"/>
      <c r="AO16" s="7"/>
    </row>
    <row r="17" spans="1:41" s="3" customFormat="1" ht="20.100000000000001" customHeight="1">
      <c r="A17" s="246" t="s">
        <v>692</v>
      </c>
      <c r="B17" s="247" t="s">
        <v>100</v>
      </c>
      <c r="C17" s="247" t="s">
        <v>251</v>
      </c>
      <c r="D17" s="247" t="s">
        <v>854</v>
      </c>
      <c r="E17" s="248" t="s">
        <v>853</v>
      </c>
      <c r="F17" s="84"/>
      <c r="G17" s="85"/>
      <c r="H17" s="85"/>
      <c r="I17" s="85"/>
      <c r="J17" s="92"/>
      <c r="K17" s="4"/>
      <c r="L17" s="4"/>
      <c r="M17" s="50" t="s">
        <v>267</v>
      </c>
      <c r="N17" s="77" t="s">
        <v>268</v>
      </c>
      <c r="O17" s="78"/>
      <c r="P17" s="51" t="s">
        <v>243</v>
      </c>
      <c r="Q17" s="106" t="s">
        <v>244</v>
      </c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10"/>
      <c r="AO17" s="7"/>
    </row>
    <row r="18" spans="1:41" s="3" customFormat="1" ht="20.100000000000001" customHeight="1">
      <c r="A18" s="246" t="s">
        <v>142</v>
      </c>
      <c r="B18" s="247" t="s">
        <v>100</v>
      </c>
      <c r="C18" s="247" t="s">
        <v>251</v>
      </c>
      <c r="D18" s="247" t="s">
        <v>854</v>
      </c>
      <c r="E18" s="248" t="s">
        <v>853</v>
      </c>
      <c r="F18" s="84"/>
      <c r="G18" s="85"/>
      <c r="H18" s="85"/>
      <c r="I18" s="85"/>
      <c r="J18" s="92"/>
      <c r="K18" s="4"/>
      <c r="L18" s="4"/>
      <c r="M18" s="50" t="s">
        <v>269</v>
      </c>
      <c r="N18" s="77" t="s">
        <v>270</v>
      </c>
      <c r="O18" s="78"/>
      <c r="P18" s="51" t="s">
        <v>243</v>
      </c>
      <c r="Q18" s="106" t="s">
        <v>244</v>
      </c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10"/>
      <c r="AO18" s="7"/>
    </row>
    <row r="19" spans="1:41" s="3" customFormat="1" ht="20.100000000000001" customHeight="1">
      <c r="A19" s="246" t="s">
        <v>148</v>
      </c>
      <c r="B19" s="247" t="s">
        <v>100</v>
      </c>
      <c r="C19" s="247" t="s">
        <v>251</v>
      </c>
      <c r="D19" s="247" t="s">
        <v>854</v>
      </c>
      <c r="E19" s="248" t="s">
        <v>853</v>
      </c>
      <c r="F19" s="84"/>
      <c r="G19" s="85"/>
      <c r="H19" s="85"/>
      <c r="I19" s="85"/>
      <c r="J19" s="92"/>
      <c r="K19" s="4"/>
      <c r="L19" s="4"/>
      <c r="M19" s="52" t="s">
        <v>271</v>
      </c>
      <c r="N19" s="79" t="s">
        <v>242</v>
      </c>
      <c r="O19" s="80"/>
      <c r="P19" s="53" t="s">
        <v>272</v>
      </c>
      <c r="Q19" s="107" t="s">
        <v>244</v>
      </c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0"/>
    </row>
    <row r="20" spans="1:41" ht="20.100000000000001" customHeight="1">
      <c r="A20" s="246" t="s">
        <v>149</v>
      </c>
      <c r="B20" s="247" t="s">
        <v>100</v>
      </c>
      <c r="C20" s="247" t="s">
        <v>251</v>
      </c>
      <c r="D20" s="247" t="s">
        <v>854</v>
      </c>
      <c r="E20" s="248" t="s">
        <v>853</v>
      </c>
      <c r="F20" s="93"/>
      <c r="G20" s="94"/>
      <c r="H20" s="94"/>
      <c r="I20" s="94"/>
      <c r="J20" s="95"/>
      <c r="K20" s="4"/>
      <c r="L20" s="4"/>
      <c r="M20" s="52" t="s">
        <v>273</v>
      </c>
      <c r="N20" s="79" t="s">
        <v>274</v>
      </c>
      <c r="O20" s="80"/>
      <c r="P20" s="53" t="s">
        <v>272</v>
      </c>
      <c r="Q20" s="107" t="s">
        <v>244</v>
      </c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</row>
    <row r="21" spans="1:41" ht="20.100000000000001" customHeight="1">
      <c r="A21" s="246" t="s">
        <v>693</v>
      </c>
      <c r="B21" s="247" t="s">
        <v>100</v>
      </c>
      <c r="C21" s="247" t="s">
        <v>251</v>
      </c>
      <c r="D21" s="247" t="s">
        <v>854</v>
      </c>
      <c r="E21" s="248" t="s">
        <v>853</v>
      </c>
      <c r="F21" s="93"/>
      <c r="G21" s="94"/>
      <c r="H21" s="94"/>
      <c r="I21" s="94"/>
      <c r="J21" s="95"/>
      <c r="K21" s="40"/>
      <c r="L21" s="42"/>
      <c r="M21" s="52" t="s">
        <v>275</v>
      </c>
      <c r="N21" s="79" t="s">
        <v>276</v>
      </c>
      <c r="O21" s="80"/>
      <c r="P21" s="53" t="s">
        <v>272</v>
      </c>
      <c r="Q21" s="107" t="s">
        <v>244</v>
      </c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  <c r="AF21" s="40"/>
      <c r="AG21" s="40"/>
      <c r="AH21" s="40"/>
      <c r="AI21" s="40"/>
      <c r="AJ21" s="40"/>
      <c r="AK21" s="40"/>
      <c r="AL21" s="40"/>
      <c r="AM21" s="40"/>
    </row>
    <row r="22" spans="1:41" ht="20.100000000000001" customHeight="1">
      <c r="A22" s="246" t="s">
        <v>150</v>
      </c>
      <c r="B22" s="247" t="s">
        <v>100</v>
      </c>
      <c r="C22" s="247" t="s">
        <v>251</v>
      </c>
      <c r="D22" s="247" t="s">
        <v>854</v>
      </c>
      <c r="E22" s="248" t="s">
        <v>853</v>
      </c>
      <c r="F22" s="93"/>
      <c r="G22" s="94"/>
      <c r="H22" s="94"/>
      <c r="I22" s="94"/>
      <c r="J22" s="95"/>
      <c r="K22" s="40"/>
      <c r="L22" s="42"/>
      <c r="M22" s="52" t="s">
        <v>277</v>
      </c>
      <c r="N22" s="79" t="s">
        <v>278</v>
      </c>
      <c r="O22" s="80"/>
      <c r="P22" s="53" t="s">
        <v>272</v>
      </c>
      <c r="Q22" s="107" t="s">
        <v>244</v>
      </c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</row>
    <row r="23" spans="1:41" ht="20.100000000000001" customHeight="1">
      <c r="A23" s="246" t="s">
        <v>108</v>
      </c>
      <c r="B23" s="247" t="s">
        <v>100</v>
      </c>
      <c r="C23" s="247" t="s">
        <v>251</v>
      </c>
      <c r="D23" s="247" t="s">
        <v>854</v>
      </c>
      <c r="E23" s="248" t="s">
        <v>853</v>
      </c>
      <c r="F23" s="93"/>
      <c r="G23" s="94"/>
      <c r="H23" s="94"/>
      <c r="I23" s="94"/>
      <c r="J23" s="95"/>
      <c r="K23" s="40"/>
      <c r="L23" s="42"/>
      <c r="M23" s="52" t="s">
        <v>279</v>
      </c>
      <c r="N23" s="79" t="s">
        <v>248</v>
      </c>
      <c r="O23" s="80"/>
      <c r="P23" s="53" t="s">
        <v>272</v>
      </c>
      <c r="Q23" s="107" t="s">
        <v>244</v>
      </c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</row>
    <row r="24" spans="1:41" ht="20.100000000000001" customHeight="1">
      <c r="A24" s="246" t="s">
        <v>110</v>
      </c>
      <c r="B24" s="247" t="s">
        <v>100</v>
      </c>
      <c r="C24" s="247" t="s">
        <v>251</v>
      </c>
      <c r="D24" s="247" t="s">
        <v>854</v>
      </c>
      <c r="E24" s="248" t="s">
        <v>853</v>
      </c>
      <c r="F24" s="93"/>
      <c r="G24" s="94"/>
      <c r="H24" s="94"/>
      <c r="I24" s="94"/>
      <c r="J24" s="95"/>
      <c r="K24" s="40"/>
      <c r="L24" s="42"/>
      <c r="M24" s="52" t="s">
        <v>280</v>
      </c>
      <c r="N24" s="79" t="s">
        <v>281</v>
      </c>
      <c r="O24" s="80"/>
      <c r="P24" s="53" t="s">
        <v>272</v>
      </c>
      <c r="Q24" s="107" t="s">
        <v>244</v>
      </c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</row>
    <row r="25" spans="1:41" ht="20.100000000000001" customHeight="1">
      <c r="A25" s="246" t="s">
        <v>145</v>
      </c>
      <c r="B25" s="247"/>
      <c r="C25" s="247"/>
      <c r="D25" s="247"/>
      <c r="E25" s="248"/>
      <c r="F25" s="93"/>
      <c r="G25" s="94"/>
      <c r="H25" s="94"/>
      <c r="I25" s="94"/>
      <c r="J25" s="95"/>
      <c r="K25" s="40"/>
      <c r="L25" s="42"/>
      <c r="M25" s="52" t="s">
        <v>282</v>
      </c>
      <c r="N25" s="79" t="s">
        <v>283</v>
      </c>
      <c r="O25" s="80"/>
      <c r="P25" s="53" t="s">
        <v>272</v>
      </c>
      <c r="Q25" s="107" t="s">
        <v>244</v>
      </c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</row>
    <row r="26" spans="1:41" ht="20.100000000000001" customHeight="1">
      <c r="A26" s="246" t="s">
        <v>146</v>
      </c>
      <c r="B26" s="247"/>
      <c r="C26" s="247"/>
      <c r="D26" s="247"/>
      <c r="E26" s="248"/>
      <c r="F26" s="93"/>
      <c r="G26" s="94"/>
      <c r="H26" s="94"/>
      <c r="I26" s="94"/>
      <c r="J26" s="95"/>
      <c r="K26" s="40"/>
      <c r="L26" s="42"/>
      <c r="M26" s="52" t="s">
        <v>284</v>
      </c>
      <c r="N26" s="79" t="s">
        <v>285</v>
      </c>
      <c r="O26" s="80"/>
      <c r="P26" s="53" t="s">
        <v>272</v>
      </c>
      <c r="Q26" s="107" t="s">
        <v>244</v>
      </c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</row>
    <row r="27" spans="1:41" ht="20.100000000000001" customHeight="1">
      <c r="A27" s="243" t="s">
        <v>112</v>
      </c>
      <c r="B27" s="244" t="s">
        <v>862</v>
      </c>
      <c r="C27" s="244" t="s">
        <v>255</v>
      </c>
      <c r="D27" s="244" t="s">
        <v>863</v>
      </c>
      <c r="E27" s="245" t="s">
        <v>721</v>
      </c>
      <c r="F27" s="93"/>
      <c r="G27" s="94"/>
      <c r="H27" s="94"/>
      <c r="I27" s="94"/>
      <c r="J27" s="95"/>
      <c r="K27" s="40"/>
      <c r="L27" s="42"/>
      <c r="M27" s="52" t="s">
        <v>286</v>
      </c>
      <c r="N27" s="79" t="s">
        <v>250</v>
      </c>
      <c r="O27" s="80"/>
      <c r="P27" s="53" t="s">
        <v>272</v>
      </c>
      <c r="Q27" s="107" t="s">
        <v>244</v>
      </c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</row>
    <row r="28" spans="1:41" ht="20.100000000000001" customHeight="1">
      <c r="A28" s="246" t="s">
        <v>151</v>
      </c>
      <c r="B28" s="247" t="s">
        <v>862</v>
      </c>
      <c r="C28" s="247" t="s">
        <v>255</v>
      </c>
      <c r="D28" s="247" t="s">
        <v>863</v>
      </c>
      <c r="E28" s="248" t="s">
        <v>721</v>
      </c>
      <c r="F28" s="93"/>
      <c r="G28" s="94"/>
      <c r="H28" s="94"/>
      <c r="I28" s="94"/>
      <c r="J28" s="95"/>
      <c r="K28" s="40"/>
      <c r="L28" s="42"/>
      <c r="M28" s="52" t="s">
        <v>287</v>
      </c>
      <c r="N28" s="79" t="s">
        <v>252</v>
      </c>
      <c r="O28" s="80"/>
      <c r="P28" s="53" t="s">
        <v>272</v>
      </c>
      <c r="Q28" s="107" t="s">
        <v>244</v>
      </c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</row>
    <row r="29" spans="1:41" ht="20.100000000000001" customHeight="1">
      <c r="A29" s="246" t="s">
        <v>152</v>
      </c>
      <c r="B29" s="247"/>
      <c r="C29" s="247"/>
      <c r="D29" s="247"/>
      <c r="E29" s="248"/>
      <c r="F29" s="93"/>
      <c r="G29" s="94"/>
      <c r="H29" s="94"/>
      <c r="I29" s="94"/>
      <c r="J29" s="95"/>
      <c r="K29" s="40"/>
      <c r="L29" s="42"/>
      <c r="M29" s="52" t="s">
        <v>288</v>
      </c>
      <c r="N29" s="79" t="s">
        <v>289</v>
      </c>
      <c r="O29" s="80"/>
      <c r="P29" s="53" t="s">
        <v>272</v>
      </c>
      <c r="Q29" s="107" t="s">
        <v>244</v>
      </c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40"/>
      <c r="AL29" s="40"/>
      <c r="AM29" s="40"/>
    </row>
    <row r="30" spans="1:41" ht="20.100000000000001" customHeight="1">
      <c r="A30" s="246" t="s">
        <v>153</v>
      </c>
      <c r="B30" s="247"/>
      <c r="C30" s="247"/>
      <c r="D30" s="247"/>
      <c r="E30" s="248"/>
      <c r="F30" s="93"/>
      <c r="G30" s="94"/>
      <c r="H30" s="94"/>
      <c r="I30" s="94"/>
      <c r="J30" s="95"/>
      <c r="K30" s="40"/>
      <c r="L30" s="42"/>
      <c r="M30" s="52" t="s">
        <v>290</v>
      </c>
      <c r="N30" s="79" t="s">
        <v>291</v>
      </c>
      <c r="O30" s="80"/>
      <c r="P30" s="53" t="s">
        <v>272</v>
      </c>
      <c r="Q30" s="107" t="s">
        <v>244</v>
      </c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0"/>
      <c r="AM30" s="40"/>
    </row>
    <row r="31" spans="1:41" ht="20.100000000000001" customHeight="1">
      <c r="A31" s="246" t="s">
        <v>154</v>
      </c>
      <c r="B31" s="247" t="s">
        <v>862</v>
      </c>
      <c r="C31" s="247" t="s">
        <v>255</v>
      </c>
      <c r="D31" s="247" t="s">
        <v>863</v>
      </c>
      <c r="E31" s="248" t="s">
        <v>721</v>
      </c>
      <c r="F31" s="93"/>
      <c r="G31" s="94"/>
      <c r="H31" s="94"/>
      <c r="I31" s="94"/>
      <c r="J31" s="95"/>
      <c r="K31" s="40"/>
      <c r="L31" s="42"/>
      <c r="M31" s="52" t="s">
        <v>292</v>
      </c>
      <c r="N31" s="79" t="s">
        <v>293</v>
      </c>
      <c r="O31" s="80"/>
      <c r="P31" s="53" t="s">
        <v>272</v>
      </c>
      <c r="Q31" s="107" t="s">
        <v>244</v>
      </c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</row>
    <row r="32" spans="1:41" ht="20.100000000000001" customHeight="1">
      <c r="A32" s="246" t="s">
        <v>155</v>
      </c>
      <c r="B32" s="247" t="s">
        <v>862</v>
      </c>
      <c r="C32" s="247" t="s">
        <v>255</v>
      </c>
      <c r="D32" s="247" t="s">
        <v>863</v>
      </c>
      <c r="E32" s="248" t="s">
        <v>721</v>
      </c>
      <c r="F32" s="93"/>
      <c r="G32" s="94"/>
      <c r="H32" s="94"/>
      <c r="I32" s="94"/>
      <c r="J32" s="95"/>
      <c r="K32" s="40"/>
      <c r="L32" s="42"/>
      <c r="M32" s="52" t="s">
        <v>294</v>
      </c>
      <c r="N32" s="79" t="s">
        <v>262</v>
      </c>
      <c r="O32" s="80"/>
      <c r="P32" s="53" t="s">
        <v>272</v>
      </c>
      <c r="Q32" s="107" t="s">
        <v>244</v>
      </c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0"/>
      <c r="AJ32" s="40"/>
      <c r="AK32" s="40"/>
      <c r="AL32" s="40"/>
      <c r="AM32" s="40"/>
    </row>
    <row r="33" spans="1:39" ht="20.100000000000001" customHeight="1">
      <c r="A33" s="246" t="s">
        <v>156</v>
      </c>
      <c r="B33" s="247"/>
      <c r="C33" s="247"/>
      <c r="D33" s="247"/>
      <c r="E33" s="248"/>
      <c r="F33" s="93"/>
      <c r="G33" s="94"/>
      <c r="H33" s="94"/>
      <c r="I33" s="94"/>
      <c r="J33" s="95"/>
      <c r="K33" s="40"/>
      <c r="L33" s="42"/>
      <c r="M33" s="52" t="s">
        <v>295</v>
      </c>
      <c r="N33" s="79" t="s">
        <v>264</v>
      </c>
      <c r="O33" s="80"/>
      <c r="P33" s="53" t="s">
        <v>272</v>
      </c>
      <c r="Q33" s="107" t="s">
        <v>244</v>
      </c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</row>
    <row r="34" spans="1:39" ht="20.100000000000001" customHeight="1">
      <c r="A34" s="246" t="s">
        <v>157</v>
      </c>
      <c r="B34" s="247"/>
      <c r="C34" s="247"/>
      <c r="D34" s="247"/>
      <c r="E34" s="248"/>
      <c r="F34" s="93"/>
      <c r="G34" s="94"/>
      <c r="H34" s="94"/>
      <c r="I34" s="94"/>
      <c r="J34" s="95"/>
      <c r="K34" s="40"/>
      <c r="L34" s="42"/>
      <c r="M34" s="52" t="s">
        <v>296</v>
      </c>
      <c r="N34" s="79" t="s">
        <v>270</v>
      </c>
      <c r="O34" s="80"/>
      <c r="P34" s="53" t="s">
        <v>272</v>
      </c>
      <c r="Q34" s="107" t="s">
        <v>244</v>
      </c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</row>
    <row r="35" spans="1:39" ht="20.100000000000001" customHeight="1">
      <c r="A35" s="246" t="s">
        <v>158</v>
      </c>
      <c r="B35" s="247"/>
      <c r="C35" s="247"/>
      <c r="D35" s="247"/>
      <c r="E35" s="248"/>
      <c r="F35" s="93"/>
      <c r="G35" s="94"/>
      <c r="H35" s="94"/>
      <c r="I35" s="94"/>
      <c r="J35" s="95"/>
      <c r="K35" s="40"/>
      <c r="L35" s="42"/>
      <c r="M35" s="54" t="s">
        <v>297</v>
      </c>
      <c r="N35" s="81"/>
      <c r="O35" s="82"/>
      <c r="P35" s="55" t="s">
        <v>243</v>
      </c>
      <c r="Q35" s="108" t="s">
        <v>298</v>
      </c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  <c r="AF35" s="40"/>
      <c r="AG35" s="40"/>
      <c r="AH35" s="40"/>
      <c r="AI35" s="40"/>
      <c r="AJ35" s="40"/>
      <c r="AK35" s="40"/>
      <c r="AL35" s="40"/>
      <c r="AM35" s="40"/>
    </row>
    <row r="36" spans="1:39" ht="20.100000000000001" customHeight="1">
      <c r="A36" s="246" t="s">
        <v>120</v>
      </c>
      <c r="B36" s="247"/>
      <c r="C36" s="247"/>
      <c r="D36" s="247"/>
      <c r="E36" s="248"/>
      <c r="F36" s="93"/>
      <c r="G36" s="94"/>
      <c r="H36" s="94"/>
      <c r="I36" s="94"/>
      <c r="J36" s="95"/>
      <c r="K36" s="40"/>
      <c r="L36" s="42"/>
      <c r="M36" s="54" t="s">
        <v>299</v>
      </c>
      <c r="N36" s="81" t="s">
        <v>300</v>
      </c>
      <c r="O36" s="82"/>
      <c r="P36" s="55" t="s">
        <v>243</v>
      </c>
      <c r="Q36" s="108" t="s">
        <v>298</v>
      </c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</row>
    <row r="37" spans="1:39" ht="20.100000000000001" customHeight="1">
      <c r="A37" s="246" t="s">
        <v>122</v>
      </c>
      <c r="B37" s="247"/>
      <c r="C37" s="247"/>
      <c r="D37" s="247"/>
      <c r="E37" s="248"/>
      <c r="F37" s="93"/>
      <c r="G37" s="94"/>
      <c r="H37" s="94"/>
      <c r="I37" s="94"/>
      <c r="J37" s="95"/>
      <c r="K37" s="40"/>
      <c r="L37" s="42"/>
      <c r="M37" s="54" t="s">
        <v>301</v>
      </c>
      <c r="N37" s="81" t="s">
        <v>302</v>
      </c>
      <c r="O37" s="82"/>
      <c r="P37" s="55" t="s">
        <v>243</v>
      </c>
      <c r="Q37" s="108" t="s">
        <v>298</v>
      </c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</row>
    <row r="38" spans="1:39" ht="20.100000000000001" customHeight="1">
      <c r="A38" s="246" t="s">
        <v>159</v>
      </c>
      <c r="B38" s="247"/>
      <c r="C38" s="247"/>
      <c r="D38" s="247"/>
      <c r="E38" s="248"/>
      <c r="F38" s="93"/>
      <c r="G38" s="94"/>
      <c r="H38" s="94"/>
      <c r="I38" s="94"/>
      <c r="J38" s="95"/>
      <c r="K38" s="40"/>
      <c r="L38" s="42"/>
      <c r="M38" s="56" t="s">
        <v>303</v>
      </c>
      <c r="N38" s="71" t="s">
        <v>304</v>
      </c>
      <c r="O38" s="57" t="s">
        <v>305</v>
      </c>
      <c r="P38" s="58" t="s">
        <v>243</v>
      </c>
      <c r="Q38" s="109" t="s">
        <v>306</v>
      </c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/>
      <c r="AM38" s="40"/>
    </row>
    <row r="39" spans="1:39" ht="20.100000000000001" customHeight="1">
      <c r="A39" s="246" t="s">
        <v>160</v>
      </c>
      <c r="B39" s="247"/>
      <c r="C39" s="247"/>
      <c r="D39" s="247"/>
      <c r="E39" s="248"/>
      <c r="F39" s="93"/>
      <c r="G39" s="94"/>
      <c r="H39" s="94"/>
      <c r="I39" s="94"/>
      <c r="J39" s="95"/>
      <c r="K39" s="40"/>
      <c r="L39" s="42"/>
      <c r="M39" s="56" t="s">
        <v>303</v>
      </c>
      <c r="N39" s="71" t="s">
        <v>307</v>
      </c>
      <c r="O39" s="57" t="s">
        <v>305</v>
      </c>
      <c r="P39" s="58" t="s">
        <v>243</v>
      </c>
      <c r="Q39" s="109" t="s">
        <v>306</v>
      </c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</row>
    <row r="40" spans="1:39" ht="20.100000000000001" customHeight="1">
      <c r="A40" s="246" t="s">
        <v>162</v>
      </c>
      <c r="B40" s="247"/>
      <c r="C40" s="247"/>
      <c r="D40" s="247"/>
      <c r="E40" s="248"/>
      <c r="F40" s="93"/>
      <c r="G40" s="94"/>
      <c r="H40" s="94"/>
      <c r="I40" s="94"/>
      <c r="J40" s="95"/>
      <c r="K40" s="40"/>
      <c r="L40" s="42"/>
      <c r="M40" s="56" t="s">
        <v>303</v>
      </c>
      <c r="N40" s="71" t="s">
        <v>308</v>
      </c>
      <c r="O40" s="57" t="s">
        <v>305</v>
      </c>
      <c r="P40" s="58" t="s">
        <v>243</v>
      </c>
      <c r="Q40" s="109" t="s">
        <v>306</v>
      </c>
      <c r="R40" s="4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  <c r="AF40" s="40"/>
      <c r="AG40" s="40"/>
      <c r="AH40" s="40"/>
      <c r="AI40" s="40"/>
      <c r="AJ40" s="40"/>
      <c r="AK40" s="40"/>
      <c r="AL40" s="40"/>
      <c r="AM40" s="40"/>
    </row>
    <row r="41" spans="1:39" ht="20.100000000000001" customHeight="1">
      <c r="A41" s="246" t="s">
        <v>163</v>
      </c>
      <c r="B41" s="247"/>
      <c r="C41" s="247"/>
      <c r="D41" s="247"/>
      <c r="E41" s="248"/>
      <c r="F41" s="93"/>
      <c r="G41" s="94"/>
      <c r="H41" s="94"/>
      <c r="I41" s="94"/>
      <c r="J41" s="95"/>
      <c r="K41" s="40"/>
      <c r="L41" s="42"/>
      <c r="M41" s="56" t="s">
        <v>303</v>
      </c>
      <c r="N41" s="71" t="s">
        <v>309</v>
      </c>
      <c r="O41" s="57" t="s">
        <v>305</v>
      </c>
      <c r="P41" s="58" t="s">
        <v>243</v>
      </c>
      <c r="Q41" s="109" t="s">
        <v>306</v>
      </c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40"/>
    </row>
    <row r="42" spans="1:39" ht="20.100000000000001" customHeight="1">
      <c r="A42" s="246" t="s">
        <v>697</v>
      </c>
      <c r="B42" s="247"/>
      <c r="C42" s="247"/>
      <c r="D42" s="247"/>
      <c r="E42" s="248"/>
      <c r="F42" s="93"/>
      <c r="G42" s="94"/>
      <c r="H42" s="94"/>
      <c r="I42" s="94"/>
      <c r="J42" s="95"/>
      <c r="K42" s="40"/>
      <c r="L42" s="42"/>
      <c r="M42" s="59" t="s">
        <v>310</v>
      </c>
      <c r="N42" s="72" t="s">
        <v>311</v>
      </c>
      <c r="O42" s="60" t="s">
        <v>312</v>
      </c>
      <c r="P42" s="61" t="s">
        <v>272</v>
      </c>
      <c r="Q42" s="110" t="s">
        <v>313</v>
      </c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</row>
    <row r="43" spans="1:39" ht="20.100000000000001" customHeight="1">
      <c r="A43" s="246" t="s">
        <v>74</v>
      </c>
      <c r="B43" s="247"/>
      <c r="C43" s="247"/>
      <c r="D43" s="247"/>
      <c r="E43" s="248"/>
      <c r="F43" s="93"/>
      <c r="G43" s="94"/>
      <c r="H43" s="94"/>
      <c r="I43" s="94"/>
      <c r="J43" s="95"/>
      <c r="K43" s="40"/>
      <c r="L43" s="42"/>
      <c r="M43" s="59" t="s">
        <v>314</v>
      </c>
      <c r="N43" s="72" t="s">
        <v>315</v>
      </c>
      <c r="O43" s="60" t="s">
        <v>312</v>
      </c>
      <c r="P43" s="61" t="s">
        <v>272</v>
      </c>
      <c r="Q43" s="110" t="s">
        <v>313</v>
      </c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</row>
    <row r="44" spans="1:39" ht="20.100000000000001" customHeight="1">
      <c r="A44" s="246" t="s">
        <v>75</v>
      </c>
      <c r="B44" s="247"/>
      <c r="C44" s="247"/>
      <c r="D44" s="247"/>
      <c r="E44" s="248"/>
      <c r="F44" s="93"/>
      <c r="G44" s="94"/>
      <c r="H44" s="94"/>
      <c r="I44" s="94"/>
      <c r="J44" s="95"/>
      <c r="K44" s="40"/>
      <c r="L44" s="42"/>
      <c r="M44" s="62" t="s">
        <v>316</v>
      </c>
      <c r="N44" s="73" t="s">
        <v>317</v>
      </c>
      <c r="O44" s="63" t="s">
        <v>318</v>
      </c>
      <c r="P44" s="64" t="s">
        <v>243</v>
      </c>
      <c r="Q44" s="111" t="s">
        <v>319</v>
      </c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  <c r="AF44" s="40"/>
      <c r="AG44" s="40"/>
      <c r="AH44" s="40"/>
      <c r="AI44" s="40"/>
      <c r="AJ44" s="40"/>
      <c r="AK44" s="40"/>
      <c r="AL44" s="40"/>
      <c r="AM44" s="40"/>
    </row>
    <row r="45" spans="1:39" ht="20.100000000000001" customHeight="1">
      <c r="A45" s="243" t="s">
        <v>33</v>
      </c>
      <c r="B45" s="244" t="s">
        <v>647</v>
      </c>
      <c r="C45" s="244" t="s">
        <v>245</v>
      </c>
      <c r="D45" s="244" t="s">
        <v>861</v>
      </c>
      <c r="E45" s="245" t="s">
        <v>721</v>
      </c>
      <c r="F45" s="93"/>
      <c r="G45" s="94"/>
      <c r="H45" s="94"/>
      <c r="I45" s="94"/>
      <c r="J45" s="95"/>
      <c r="K45" s="40"/>
      <c r="L45" s="42"/>
      <c r="M45" s="62" t="s">
        <v>320</v>
      </c>
      <c r="N45" s="73" t="s">
        <v>321</v>
      </c>
      <c r="O45" s="63" t="s">
        <v>318</v>
      </c>
      <c r="P45" s="64" t="s">
        <v>243</v>
      </c>
      <c r="Q45" s="111" t="s">
        <v>319</v>
      </c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  <c r="AG45" s="40"/>
      <c r="AH45" s="40"/>
      <c r="AI45" s="40"/>
      <c r="AJ45" s="40"/>
      <c r="AK45" s="40"/>
      <c r="AL45" s="40"/>
      <c r="AM45" s="40"/>
    </row>
    <row r="46" spans="1:39" ht="20.100000000000001" customHeight="1">
      <c r="A46" s="246" t="s">
        <v>134</v>
      </c>
      <c r="B46" s="247"/>
      <c r="C46" s="247"/>
      <c r="D46" s="247"/>
      <c r="E46" s="248"/>
      <c r="F46" s="96"/>
      <c r="G46" s="97"/>
      <c r="H46" s="97"/>
      <c r="I46" s="97"/>
      <c r="J46" s="98"/>
      <c r="K46" s="40"/>
      <c r="L46" s="42"/>
      <c r="M46" s="62" t="s">
        <v>322</v>
      </c>
      <c r="N46" s="73" t="s">
        <v>323</v>
      </c>
      <c r="O46" s="63" t="s">
        <v>318</v>
      </c>
      <c r="P46" s="64" t="s">
        <v>243</v>
      </c>
      <c r="Q46" s="111" t="s">
        <v>319</v>
      </c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</row>
    <row r="47" spans="1:39" ht="20.100000000000001" customHeight="1">
      <c r="A47" s="246" t="s">
        <v>126</v>
      </c>
      <c r="B47" s="247" t="s">
        <v>647</v>
      </c>
      <c r="C47" s="247" t="s">
        <v>245</v>
      </c>
      <c r="D47" s="247" t="s">
        <v>861</v>
      </c>
      <c r="E47" s="248" t="s">
        <v>721</v>
      </c>
      <c r="F47" s="96"/>
      <c r="G47" s="97"/>
      <c r="H47" s="97"/>
      <c r="I47" s="97"/>
      <c r="J47" s="98"/>
      <c r="M47" s="62" t="s">
        <v>324</v>
      </c>
      <c r="N47" s="73" t="s">
        <v>325</v>
      </c>
      <c r="O47" s="63" t="s">
        <v>318</v>
      </c>
      <c r="P47" s="64" t="s">
        <v>243</v>
      </c>
      <c r="Q47" s="111" t="s">
        <v>319</v>
      </c>
    </row>
    <row r="48" spans="1:39" ht="20.100000000000001" customHeight="1">
      <c r="A48" s="246" t="s">
        <v>127</v>
      </c>
      <c r="B48" s="247" t="s">
        <v>647</v>
      </c>
      <c r="C48" s="247" t="s">
        <v>245</v>
      </c>
      <c r="D48" s="247" t="s">
        <v>861</v>
      </c>
      <c r="E48" s="248" t="s">
        <v>721</v>
      </c>
      <c r="F48" s="96"/>
      <c r="G48" s="97"/>
      <c r="H48" s="97"/>
      <c r="I48" s="97"/>
      <c r="J48" s="98"/>
      <c r="M48" s="62" t="s">
        <v>326</v>
      </c>
      <c r="N48" s="73" t="s">
        <v>327</v>
      </c>
      <c r="O48" s="63" t="s">
        <v>318</v>
      </c>
      <c r="P48" s="64" t="s">
        <v>243</v>
      </c>
      <c r="Q48" s="111" t="s">
        <v>319</v>
      </c>
    </row>
    <row r="49" spans="1:17" ht="20.100000000000001" customHeight="1">
      <c r="A49" s="243" t="s">
        <v>128</v>
      </c>
      <c r="B49" s="244" t="s">
        <v>857</v>
      </c>
      <c r="C49" s="244" t="s">
        <v>249</v>
      </c>
      <c r="D49" s="244" t="s">
        <v>858</v>
      </c>
      <c r="E49" s="245" t="s">
        <v>721</v>
      </c>
      <c r="F49" s="96"/>
      <c r="G49" s="97"/>
      <c r="H49" s="97"/>
      <c r="I49" s="97"/>
      <c r="J49" s="98"/>
      <c r="M49" s="62" t="s">
        <v>328</v>
      </c>
      <c r="N49" s="73" t="s">
        <v>329</v>
      </c>
      <c r="O49" s="63" t="s">
        <v>318</v>
      </c>
      <c r="P49" s="64" t="s">
        <v>243</v>
      </c>
      <c r="Q49" s="111" t="s">
        <v>319</v>
      </c>
    </row>
    <row r="50" spans="1:17" ht="20.100000000000001" customHeight="1">
      <c r="A50" s="246" t="s">
        <v>129</v>
      </c>
      <c r="B50" s="247"/>
      <c r="C50" s="247"/>
      <c r="D50" s="247"/>
      <c r="E50" s="248"/>
      <c r="F50" s="96"/>
      <c r="G50" s="97"/>
      <c r="H50" s="97"/>
      <c r="I50" s="97"/>
      <c r="J50" s="98"/>
      <c r="M50" s="62" t="s">
        <v>330</v>
      </c>
      <c r="N50" s="73" t="s">
        <v>331</v>
      </c>
      <c r="O50" s="63" t="s">
        <v>318</v>
      </c>
      <c r="P50" s="64" t="s">
        <v>243</v>
      </c>
      <c r="Q50" s="111" t="s">
        <v>319</v>
      </c>
    </row>
    <row r="51" spans="1:17" ht="20.100000000000001" customHeight="1">
      <c r="A51" s="246" t="s">
        <v>761</v>
      </c>
      <c r="B51" s="247" t="s">
        <v>100</v>
      </c>
      <c r="C51" s="247" t="s">
        <v>251</v>
      </c>
      <c r="D51" s="247" t="s">
        <v>854</v>
      </c>
      <c r="E51" s="248" t="s">
        <v>853</v>
      </c>
      <c r="F51" s="96"/>
      <c r="G51" s="97"/>
      <c r="H51" s="97"/>
      <c r="I51" s="97"/>
      <c r="J51" s="98"/>
      <c r="M51" s="62" t="s">
        <v>332</v>
      </c>
      <c r="N51" s="73" t="s">
        <v>333</v>
      </c>
      <c r="O51" s="63" t="s">
        <v>318</v>
      </c>
      <c r="P51" s="64" t="s">
        <v>243</v>
      </c>
      <c r="Q51" s="111" t="s">
        <v>319</v>
      </c>
    </row>
    <row r="52" spans="1:17" ht="20.100000000000001" customHeight="1">
      <c r="A52" s="246" t="s">
        <v>763</v>
      </c>
      <c r="B52" s="247"/>
      <c r="C52" s="247"/>
      <c r="D52" s="247"/>
      <c r="E52" s="248"/>
      <c r="F52" s="96"/>
      <c r="G52" s="97"/>
      <c r="H52" s="97"/>
      <c r="I52" s="97"/>
      <c r="J52" s="98"/>
      <c r="M52" s="62" t="s">
        <v>334</v>
      </c>
      <c r="N52" s="73" t="s">
        <v>335</v>
      </c>
      <c r="O52" s="63" t="s">
        <v>318</v>
      </c>
      <c r="P52" s="64" t="s">
        <v>243</v>
      </c>
      <c r="Q52" s="111" t="s">
        <v>319</v>
      </c>
    </row>
    <row r="53" spans="1:17" ht="20.100000000000001" customHeight="1">
      <c r="A53" s="246" t="s">
        <v>130</v>
      </c>
      <c r="B53" s="247"/>
      <c r="C53" s="247"/>
      <c r="D53" s="247" t="s">
        <v>888</v>
      </c>
      <c r="E53" s="248" t="s">
        <v>889</v>
      </c>
      <c r="F53" s="96"/>
      <c r="G53" s="97"/>
      <c r="H53" s="97"/>
      <c r="I53" s="97"/>
      <c r="J53" s="98"/>
      <c r="M53" s="62" t="s">
        <v>336</v>
      </c>
      <c r="N53" s="73" t="s">
        <v>337</v>
      </c>
      <c r="O53" s="63" t="s">
        <v>318</v>
      </c>
      <c r="P53" s="64" t="s">
        <v>243</v>
      </c>
      <c r="Q53" s="111" t="s">
        <v>319</v>
      </c>
    </row>
    <row r="54" spans="1:17" ht="20.100000000000001" customHeight="1">
      <c r="A54" s="246" t="s">
        <v>131</v>
      </c>
      <c r="B54" s="247"/>
      <c r="C54" s="247"/>
      <c r="D54" s="247"/>
      <c r="E54" s="248"/>
      <c r="F54" s="96"/>
      <c r="G54" s="97"/>
      <c r="H54" s="97"/>
      <c r="I54" s="97"/>
      <c r="J54" s="98"/>
      <c r="M54" s="62" t="s">
        <v>338</v>
      </c>
      <c r="N54" s="73" t="s">
        <v>339</v>
      </c>
      <c r="O54" s="63" t="s">
        <v>318</v>
      </c>
      <c r="P54" s="64" t="s">
        <v>243</v>
      </c>
      <c r="Q54" s="111" t="s">
        <v>319</v>
      </c>
    </row>
    <row r="55" spans="1:17" ht="20.100000000000001" customHeight="1">
      <c r="A55" s="246" t="s">
        <v>132</v>
      </c>
      <c r="B55" s="247" t="s">
        <v>192</v>
      </c>
      <c r="C55" s="247" t="s">
        <v>245</v>
      </c>
      <c r="D55" s="247" t="s">
        <v>880</v>
      </c>
      <c r="E55" s="248" t="s">
        <v>856</v>
      </c>
      <c r="F55" s="96"/>
      <c r="G55" s="97"/>
      <c r="H55" s="97"/>
      <c r="I55" s="97"/>
      <c r="J55" s="98"/>
      <c r="M55" s="62" t="s">
        <v>340</v>
      </c>
      <c r="N55" s="73" t="s">
        <v>341</v>
      </c>
      <c r="O55" s="63" t="s">
        <v>318</v>
      </c>
      <c r="P55" s="64" t="s">
        <v>243</v>
      </c>
      <c r="Q55" s="111" t="s">
        <v>319</v>
      </c>
    </row>
    <row r="56" spans="1:17" ht="20.100000000000001" customHeight="1">
      <c r="A56" s="246" t="s">
        <v>133</v>
      </c>
      <c r="B56" s="247" t="s">
        <v>859</v>
      </c>
      <c r="C56" s="247" t="s">
        <v>241</v>
      </c>
      <c r="D56" s="247" t="s">
        <v>860</v>
      </c>
      <c r="E56" s="248" t="s">
        <v>721</v>
      </c>
      <c r="F56" s="96"/>
      <c r="G56" s="97"/>
      <c r="H56" s="97"/>
      <c r="I56" s="97"/>
      <c r="J56" s="98"/>
      <c r="M56" s="62" t="s">
        <v>342</v>
      </c>
      <c r="N56" s="73" t="s">
        <v>343</v>
      </c>
      <c r="O56" s="63" t="s">
        <v>318</v>
      </c>
      <c r="P56" s="64" t="s">
        <v>243</v>
      </c>
      <c r="Q56" s="111" t="s">
        <v>319</v>
      </c>
    </row>
    <row r="57" spans="1:17" ht="20.100000000000001" customHeight="1" thickBot="1">
      <c r="A57" s="243" t="s">
        <v>135</v>
      </c>
      <c r="B57" s="244" t="s">
        <v>859</v>
      </c>
      <c r="C57" s="244" t="s">
        <v>241</v>
      </c>
      <c r="D57" s="244" t="s">
        <v>860</v>
      </c>
      <c r="E57" s="245" t="s">
        <v>721</v>
      </c>
      <c r="F57" s="96"/>
      <c r="G57" s="97"/>
      <c r="H57" s="97"/>
      <c r="I57" s="97"/>
      <c r="J57" s="98"/>
      <c r="M57" s="65" t="s">
        <v>344</v>
      </c>
      <c r="N57" s="74" t="s">
        <v>345</v>
      </c>
      <c r="O57" s="66" t="s">
        <v>318</v>
      </c>
      <c r="P57" s="67" t="s">
        <v>243</v>
      </c>
      <c r="Q57" s="112" t="s">
        <v>319</v>
      </c>
    </row>
    <row r="58" spans="1:17" ht="20.100000000000001" customHeight="1">
      <c r="A58" s="246" t="s">
        <v>164</v>
      </c>
      <c r="B58" s="247" t="s">
        <v>859</v>
      </c>
      <c r="C58" s="247" t="s">
        <v>241</v>
      </c>
      <c r="D58" s="247" t="s">
        <v>860</v>
      </c>
      <c r="E58" s="248" t="s">
        <v>721</v>
      </c>
      <c r="F58" s="96"/>
      <c r="G58" s="97"/>
      <c r="H58" s="97"/>
      <c r="I58" s="97"/>
      <c r="J58" s="98"/>
    </row>
    <row r="59" spans="1:17" ht="20.100000000000001" customHeight="1">
      <c r="A59" s="246" t="s">
        <v>165</v>
      </c>
      <c r="B59" s="247" t="s">
        <v>859</v>
      </c>
      <c r="C59" s="247" t="s">
        <v>241</v>
      </c>
      <c r="D59" s="247" t="s">
        <v>860</v>
      </c>
      <c r="E59" s="248" t="s">
        <v>721</v>
      </c>
      <c r="F59" s="96"/>
      <c r="G59" s="97"/>
      <c r="H59" s="97"/>
      <c r="I59" s="97"/>
      <c r="J59" s="98"/>
    </row>
    <row r="60" spans="1:17" ht="20.100000000000001" customHeight="1">
      <c r="A60" s="246" t="s">
        <v>166</v>
      </c>
      <c r="B60" s="247"/>
      <c r="C60" s="247"/>
      <c r="D60" s="247"/>
      <c r="E60" s="248"/>
      <c r="F60" s="96"/>
      <c r="G60" s="97"/>
      <c r="H60" s="97"/>
      <c r="I60" s="97"/>
      <c r="J60" s="98"/>
    </row>
    <row r="61" spans="1:17" ht="20.100000000000001" customHeight="1">
      <c r="A61" s="246" t="s">
        <v>167</v>
      </c>
      <c r="B61" s="247" t="s">
        <v>859</v>
      </c>
      <c r="C61" s="247" t="s">
        <v>241</v>
      </c>
      <c r="D61" s="247" t="s">
        <v>860</v>
      </c>
      <c r="E61" s="248" t="s">
        <v>721</v>
      </c>
      <c r="F61" s="96"/>
      <c r="G61" s="97"/>
      <c r="H61" s="97"/>
      <c r="I61" s="97"/>
      <c r="J61" s="98"/>
    </row>
    <row r="62" spans="1:17" ht="20.100000000000001" customHeight="1">
      <c r="A62" s="246" t="s">
        <v>168</v>
      </c>
      <c r="B62" s="247"/>
      <c r="C62" s="247"/>
      <c r="D62" s="247"/>
      <c r="E62" s="248"/>
      <c r="F62" s="96"/>
      <c r="G62" s="97"/>
      <c r="H62" s="97"/>
      <c r="I62" s="97"/>
      <c r="J62" s="98"/>
    </row>
    <row r="63" spans="1:17" ht="20.100000000000001" customHeight="1">
      <c r="A63" s="246" t="s">
        <v>169</v>
      </c>
      <c r="B63" s="247" t="s">
        <v>859</v>
      </c>
      <c r="C63" s="247" t="s">
        <v>241</v>
      </c>
      <c r="D63" s="247" t="s">
        <v>860</v>
      </c>
      <c r="E63" s="248" t="s">
        <v>721</v>
      </c>
      <c r="F63" s="96"/>
      <c r="G63" s="97"/>
      <c r="H63" s="97"/>
      <c r="I63" s="97"/>
      <c r="J63" s="98"/>
    </row>
    <row r="64" spans="1:17" ht="20.100000000000001" customHeight="1">
      <c r="A64" s="246" t="s">
        <v>137</v>
      </c>
      <c r="B64" s="247"/>
      <c r="C64" s="247"/>
      <c r="D64" s="247"/>
      <c r="E64" s="248"/>
      <c r="F64" s="96"/>
      <c r="G64" s="97"/>
      <c r="H64" s="97"/>
      <c r="I64" s="97"/>
      <c r="J64" s="98"/>
    </row>
    <row r="65" spans="1:10" ht="20.100000000000001" customHeight="1">
      <c r="A65" s="246" t="s">
        <v>170</v>
      </c>
      <c r="B65" s="247" t="s">
        <v>201</v>
      </c>
      <c r="C65" s="247" t="s">
        <v>287</v>
      </c>
      <c r="D65" s="247" t="s">
        <v>855</v>
      </c>
      <c r="E65" s="248" t="s">
        <v>856</v>
      </c>
      <c r="F65" s="96"/>
      <c r="G65" s="97"/>
      <c r="H65" s="97"/>
      <c r="I65" s="97"/>
      <c r="J65" s="98"/>
    </row>
    <row r="66" spans="1:10" ht="20.100000000000001" customHeight="1">
      <c r="A66" s="246" t="s">
        <v>171</v>
      </c>
      <c r="B66" s="247" t="s">
        <v>864</v>
      </c>
      <c r="C66" s="247" t="s">
        <v>255</v>
      </c>
      <c r="D66" s="247" t="s">
        <v>863</v>
      </c>
      <c r="E66" s="248" t="s">
        <v>721</v>
      </c>
      <c r="F66" s="96"/>
      <c r="G66" s="97"/>
      <c r="H66" s="97"/>
      <c r="I66" s="97"/>
      <c r="J66" s="98"/>
    </row>
    <row r="67" spans="1:10" ht="20.100000000000001" customHeight="1">
      <c r="A67" s="246" t="s">
        <v>172</v>
      </c>
      <c r="B67" s="247"/>
      <c r="C67" s="247"/>
      <c r="D67" s="247"/>
      <c r="E67" s="248"/>
      <c r="F67" s="96"/>
      <c r="G67" s="97"/>
      <c r="H67" s="97"/>
      <c r="I67" s="97"/>
      <c r="J67" s="98"/>
    </row>
    <row r="68" spans="1:10" ht="20.100000000000001" customHeight="1">
      <c r="A68" s="246" t="s">
        <v>173</v>
      </c>
      <c r="B68" s="247" t="s">
        <v>864</v>
      </c>
      <c r="C68" s="247" t="s">
        <v>255</v>
      </c>
      <c r="D68" s="247" t="s">
        <v>863</v>
      </c>
      <c r="E68" s="248" t="s">
        <v>721</v>
      </c>
      <c r="F68" s="96"/>
      <c r="G68" s="97"/>
      <c r="H68" s="97"/>
      <c r="I68" s="97"/>
      <c r="J68" s="98"/>
    </row>
    <row r="69" spans="1:10" ht="20.100000000000001" customHeight="1">
      <c r="A69" s="246" t="s">
        <v>174</v>
      </c>
      <c r="B69" s="247"/>
      <c r="C69" s="247"/>
      <c r="D69" s="247"/>
      <c r="E69" s="248"/>
      <c r="F69" s="96"/>
      <c r="G69" s="97"/>
      <c r="H69" s="97"/>
      <c r="I69" s="97"/>
      <c r="J69" s="98"/>
    </row>
    <row r="70" spans="1:10" ht="20.100000000000001" customHeight="1">
      <c r="A70" s="246" t="s">
        <v>175</v>
      </c>
      <c r="B70" s="247" t="s">
        <v>864</v>
      </c>
      <c r="C70" s="247" t="s">
        <v>255</v>
      </c>
      <c r="D70" s="247" t="s">
        <v>863</v>
      </c>
      <c r="E70" s="248" t="s">
        <v>721</v>
      </c>
      <c r="F70" s="96"/>
      <c r="G70" s="97"/>
      <c r="H70" s="97"/>
      <c r="I70" s="97"/>
      <c r="J70" s="98"/>
    </row>
    <row r="71" spans="1:10" ht="20.100000000000001" customHeight="1">
      <c r="A71" s="246" t="s">
        <v>176</v>
      </c>
      <c r="B71" s="247" t="s">
        <v>201</v>
      </c>
      <c r="C71" s="247" t="s">
        <v>287</v>
      </c>
      <c r="D71" s="247" t="s">
        <v>855</v>
      </c>
      <c r="E71" s="248" t="s">
        <v>856</v>
      </c>
      <c r="F71" s="96"/>
      <c r="G71" s="97"/>
      <c r="H71" s="97"/>
      <c r="I71" s="97"/>
      <c r="J71" s="98"/>
    </row>
    <row r="72" spans="1:10" ht="20.100000000000001" customHeight="1">
      <c r="A72" s="246" t="s">
        <v>177</v>
      </c>
      <c r="B72" s="247" t="s">
        <v>864</v>
      </c>
      <c r="C72" s="247" t="s">
        <v>255</v>
      </c>
      <c r="D72" s="247" t="s">
        <v>863</v>
      </c>
      <c r="E72" s="248" t="s">
        <v>721</v>
      </c>
      <c r="F72" s="96"/>
      <c r="G72" s="97"/>
      <c r="H72" s="97"/>
      <c r="I72" s="97"/>
      <c r="J72" s="98"/>
    </row>
    <row r="73" spans="1:10" ht="20.100000000000001" customHeight="1">
      <c r="A73" s="246" t="s">
        <v>178</v>
      </c>
      <c r="B73" s="247" t="s">
        <v>864</v>
      </c>
      <c r="C73" s="247" t="s">
        <v>255</v>
      </c>
      <c r="D73" s="247" t="s">
        <v>863</v>
      </c>
      <c r="E73" s="248" t="s">
        <v>721</v>
      </c>
      <c r="F73" s="96"/>
      <c r="G73" s="97"/>
      <c r="H73" s="97"/>
      <c r="I73" s="97"/>
      <c r="J73" s="98"/>
    </row>
    <row r="74" spans="1:10" ht="20.100000000000001" customHeight="1">
      <c r="A74" s="246" t="s">
        <v>139</v>
      </c>
      <c r="B74" s="247" t="s">
        <v>865</v>
      </c>
      <c r="C74" s="247" t="s">
        <v>239</v>
      </c>
      <c r="D74" s="247" t="s">
        <v>866</v>
      </c>
      <c r="E74" s="248" t="s">
        <v>867</v>
      </c>
      <c r="F74" s="96"/>
      <c r="G74" s="97"/>
      <c r="H74" s="97"/>
      <c r="I74" s="97"/>
      <c r="J74" s="98"/>
    </row>
    <row r="75" spans="1:10" ht="20.100000000000001" customHeight="1">
      <c r="A75" s="246" t="s">
        <v>179</v>
      </c>
      <c r="B75" s="247" t="s">
        <v>865</v>
      </c>
      <c r="C75" s="247" t="s">
        <v>239</v>
      </c>
      <c r="D75" s="247" t="s">
        <v>866</v>
      </c>
      <c r="E75" s="248" t="s">
        <v>867</v>
      </c>
      <c r="F75" s="96"/>
      <c r="G75" s="97"/>
      <c r="H75" s="97"/>
      <c r="I75" s="97"/>
      <c r="J75" s="98"/>
    </row>
    <row r="76" spans="1:10" ht="20.100000000000001" customHeight="1">
      <c r="A76" s="246" t="s">
        <v>180</v>
      </c>
      <c r="B76" s="247" t="s">
        <v>865</v>
      </c>
      <c r="C76" s="247" t="s">
        <v>239</v>
      </c>
      <c r="D76" s="247" t="s">
        <v>866</v>
      </c>
      <c r="E76" s="248" t="s">
        <v>867</v>
      </c>
      <c r="F76" s="96"/>
      <c r="G76" s="97"/>
      <c r="H76" s="97"/>
      <c r="I76" s="97"/>
      <c r="J76" s="98"/>
    </row>
    <row r="77" spans="1:10" ht="20.100000000000001" customHeight="1">
      <c r="A77" s="246" t="s">
        <v>181</v>
      </c>
      <c r="B77" s="247" t="s">
        <v>865</v>
      </c>
      <c r="C77" s="247" t="s">
        <v>239</v>
      </c>
      <c r="D77" s="247" t="s">
        <v>866</v>
      </c>
      <c r="E77" s="248" t="s">
        <v>867</v>
      </c>
      <c r="F77" s="96"/>
      <c r="G77" s="97"/>
      <c r="H77" s="97"/>
      <c r="I77" s="97"/>
      <c r="J77" s="98"/>
    </row>
    <row r="78" spans="1:10" ht="20.100000000000001" customHeight="1">
      <c r="A78" s="246" t="s">
        <v>771</v>
      </c>
      <c r="B78" s="247" t="s">
        <v>865</v>
      </c>
      <c r="C78" s="247" t="s">
        <v>239</v>
      </c>
      <c r="D78" s="247" t="s">
        <v>866</v>
      </c>
      <c r="E78" s="248" t="s">
        <v>867</v>
      </c>
      <c r="F78" s="96"/>
      <c r="G78" s="97"/>
      <c r="H78" s="97"/>
      <c r="I78" s="97"/>
      <c r="J78" s="98"/>
    </row>
    <row r="79" spans="1:10" ht="20.100000000000001" customHeight="1">
      <c r="A79" s="243" t="s">
        <v>869</v>
      </c>
      <c r="B79" s="244" t="s">
        <v>868</v>
      </c>
      <c r="C79" s="244" t="s">
        <v>263</v>
      </c>
      <c r="D79" s="244" t="s">
        <v>870</v>
      </c>
      <c r="E79" s="245" t="s">
        <v>721</v>
      </c>
      <c r="F79" s="96"/>
      <c r="G79" s="97"/>
      <c r="H79" s="97"/>
      <c r="I79" s="97"/>
      <c r="J79" s="98"/>
    </row>
    <row r="80" spans="1:10" ht="20.100000000000001" customHeight="1">
      <c r="A80" s="243" t="s">
        <v>877</v>
      </c>
      <c r="B80" s="244" t="s">
        <v>878</v>
      </c>
      <c r="C80" s="244" t="s">
        <v>239</v>
      </c>
      <c r="D80" s="244" t="s">
        <v>879</v>
      </c>
      <c r="E80" s="245" t="s">
        <v>721</v>
      </c>
      <c r="F80" s="96"/>
      <c r="G80" s="97"/>
      <c r="H80" s="97"/>
      <c r="I80" s="97"/>
      <c r="J80" s="98"/>
    </row>
    <row r="81" spans="1:10" ht="20.100000000000001" customHeight="1">
      <c r="A81" s="243"/>
      <c r="B81" s="244" t="s">
        <v>871</v>
      </c>
      <c r="C81" s="244" t="s">
        <v>261</v>
      </c>
      <c r="D81" s="244" t="s">
        <v>872</v>
      </c>
      <c r="E81" s="245" t="s">
        <v>873</v>
      </c>
      <c r="F81" s="96"/>
      <c r="G81" s="97"/>
      <c r="H81" s="97"/>
      <c r="I81" s="97"/>
      <c r="J81" s="98"/>
    </row>
    <row r="82" spans="1:10" ht="20.100000000000001" customHeight="1">
      <c r="A82" s="243"/>
      <c r="B82" s="244"/>
      <c r="C82" s="244"/>
      <c r="D82" s="244"/>
      <c r="E82" s="245"/>
      <c r="F82" s="96"/>
      <c r="G82" s="97"/>
      <c r="H82" s="97"/>
      <c r="I82" s="97"/>
      <c r="J82" s="98"/>
    </row>
    <row r="83" spans="1:10" ht="20.100000000000001" customHeight="1">
      <c r="A83" s="243"/>
      <c r="B83" s="244"/>
      <c r="C83" s="244"/>
      <c r="D83" s="244"/>
      <c r="E83" s="245"/>
      <c r="F83" s="96"/>
      <c r="G83" s="97"/>
      <c r="H83" s="97"/>
      <c r="I83" s="97"/>
      <c r="J83" s="98"/>
    </row>
    <row r="84" spans="1:10" ht="20.100000000000001" customHeight="1">
      <c r="A84" s="249"/>
      <c r="B84" s="250"/>
      <c r="C84" s="250"/>
      <c r="D84" s="250"/>
      <c r="E84" s="251"/>
      <c r="F84" s="96"/>
      <c r="G84" s="97"/>
      <c r="H84" s="97"/>
      <c r="I84" s="97"/>
      <c r="J84" s="98"/>
    </row>
    <row r="85" spans="1:10" ht="20.100000000000001" customHeight="1">
      <c r="A85" s="249"/>
      <c r="B85" s="250"/>
      <c r="C85" s="250"/>
      <c r="D85" s="250"/>
      <c r="E85" s="251"/>
      <c r="F85" s="96"/>
      <c r="G85" s="97"/>
      <c r="H85" s="97"/>
      <c r="I85" s="97"/>
      <c r="J85" s="98"/>
    </row>
    <row r="86" spans="1:10" ht="20.100000000000001" customHeight="1">
      <c r="A86" s="249"/>
      <c r="B86" s="250"/>
      <c r="C86" s="250"/>
      <c r="D86" s="250"/>
      <c r="E86" s="251"/>
      <c r="F86" s="96"/>
      <c r="G86" s="97"/>
      <c r="H86" s="97"/>
      <c r="I86" s="97"/>
      <c r="J86" s="98"/>
    </row>
    <row r="87" spans="1:10" ht="20.100000000000001" customHeight="1">
      <c r="A87" s="249"/>
      <c r="B87" s="250"/>
      <c r="C87" s="250"/>
      <c r="D87" s="250"/>
      <c r="E87" s="251"/>
      <c r="F87" s="96"/>
      <c r="G87" s="97"/>
      <c r="H87" s="97"/>
      <c r="I87" s="97"/>
      <c r="J87" s="98"/>
    </row>
    <row r="88" spans="1:10" ht="20.100000000000001" customHeight="1">
      <c r="A88" s="249"/>
      <c r="B88" s="250"/>
      <c r="C88" s="250"/>
      <c r="D88" s="250"/>
      <c r="E88" s="251"/>
      <c r="F88" s="96"/>
      <c r="G88" s="97"/>
      <c r="H88" s="97"/>
      <c r="I88" s="97"/>
      <c r="J88" s="98"/>
    </row>
    <row r="89" spans="1:10" ht="20.100000000000001" customHeight="1">
      <c r="A89" s="249"/>
      <c r="B89" s="250"/>
      <c r="C89" s="250"/>
      <c r="D89" s="250"/>
      <c r="E89" s="251"/>
      <c r="F89" s="96"/>
      <c r="G89" s="97"/>
      <c r="H89" s="97"/>
      <c r="I89" s="97"/>
      <c r="J89" s="98"/>
    </row>
    <row r="90" spans="1:10" ht="20.100000000000001" customHeight="1">
      <c r="A90" s="249"/>
      <c r="B90" s="250"/>
      <c r="C90" s="250"/>
      <c r="D90" s="250"/>
      <c r="E90" s="251"/>
      <c r="F90" s="96"/>
      <c r="G90" s="97"/>
      <c r="H90" s="97"/>
      <c r="I90" s="97"/>
      <c r="J90" s="98"/>
    </row>
    <row r="91" spans="1:10" ht="20.100000000000001" customHeight="1">
      <c r="A91" s="249"/>
      <c r="B91" s="250"/>
      <c r="C91" s="250"/>
      <c r="D91" s="250"/>
      <c r="E91" s="251"/>
      <c r="F91" s="96"/>
      <c r="G91" s="97"/>
      <c r="H91" s="97"/>
      <c r="I91" s="97"/>
      <c r="J91" s="98"/>
    </row>
    <row r="92" spans="1:10" ht="20.100000000000001" customHeight="1">
      <c r="A92" s="249"/>
      <c r="B92" s="250"/>
      <c r="C92" s="250"/>
      <c r="D92" s="250"/>
      <c r="E92" s="251"/>
      <c r="F92" s="96"/>
      <c r="G92" s="97"/>
      <c r="H92" s="97"/>
      <c r="I92" s="97"/>
      <c r="J92" s="98"/>
    </row>
    <row r="93" spans="1:10" ht="20.100000000000001" customHeight="1">
      <c r="A93" s="249"/>
      <c r="B93" s="250"/>
      <c r="C93" s="250"/>
      <c r="D93" s="250"/>
      <c r="E93" s="251"/>
      <c r="F93" s="96"/>
      <c r="G93" s="97"/>
      <c r="H93" s="97"/>
      <c r="I93" s="97"/>
      <c r="J93" s="98"/>
    </row>
    <row r="94" spans="1:10" ht="20.100000000000001" customHeight="1">
      <c r="A94" s="249"/>
      <c r="B94" s="250"/>
      <c r="C94" s="250"/>
      <c r="D94" s="250"/>
      <c r="E94" s="251"/>
      <c r="F94" s="96"/>
      <c r="G94" s="97"/>
      <c r="H94" s="97"/>
      <c r="I94" s="97"/>
      <c r="J94" s="98"/>
    </row>
    <row r="95" spans="1:10" ht="20.100000000000001" customHeight="1">
      <c r="A95" s="249"/>
      <c r="B95" s="250"/>
      <c r="C95" s="250"/>
      <c r="D95" s="250"/>
      <c r="E95" s="251"/>
      <c r="F95" s="96"/>
      <c r="G95" s="97"/>
      <c r="H95" s="97"/>
      <c r="I95" s="97"/>
      <c r="J95" s="98"/>
    </row>
    <row r="96" spans="1:10" ht="20.100000000000001" customHeight="1">
      <c r="A96" s="249"/>
      <c r="B96" s="250"/>
      <c r="C96" s="250"/>
      <c r="D96" s="250"/>
      <c r="E96" s="251"/>
      <c r="F96" s="96"/>
      <c r="G96" s="97"/>
      <c r="H96" s="97"/>
      <c r="I96" s="97"/>
      <c r="J96" s="98"/>
    </row>
    <row r="97" spans="1:10" ht="20.100000000000001" customHeight="1">
      <c r="A97" s="249"/>
      <c r="B97" s="250"/>
      <c r="C97" s="250"/>
      <c r="D97" s="250"/>
      <c r="E97" s="251"/>
      <c r="F97" s="96"/>
      <c r="G97" s="97"/>
      <c r="H97" s="97"/>
      <c r="I97" s="97"/>
      <c r="J97" s="98"/>
    </row>
    <row r="98" spans="1:10" ht="20.100000000000001" customHeight="1">
      <c r="A98" s="249"/>
      <c r="B98" s="250"/>
      <c r="C98" s="250"/>
      <c r="D98" s="250"/>
      <c r="E98" s="251"/>
      <c r="F98" s="96"/>
      <c r="G98" s="97"/>
      <c r="H98" s="97"/>
      <c r="I98" s="97"/>
      <c r="J98" s="98"/>
    </row>
    <row r="99" spans="1:10" ht="20.100000000000001" customHeight="1">
      <c r="A99" s="249"/>
      <c r="B99" s="250"/>
      <c r="C99" s="250"/>
      <c r="D99" s="250"/>
      <c r="E99" s="251"/>
      <c r="F99" s="96"/>
      <c r="G99" s="97"/>
      <c r="H99" s="97"/>
      <c r="I99" s="97"/>
      <c r="J99" s="98"/>
    </row>
    <row r="100" spans="1:10" ht="20.100000000000001" customHeight="1">
      <c r="A100" s="249"/>
      <c r="B100" s="250"/>
      <c r="C100" s="250"/>
      <c r="D100" s="250"/>
      <c r="E100" s="251"/>
      <c r="F100" s="96"/>
      <c r="G100" s="97"/>
      <c r="H100" s="97"/>
      <c r="I100" s="97"/>
      <c r="J100" s="98"/>
    </row>
    <row r="101" spans="1:10" ht="20.100000000000001" customHeight="1">
      <c r="A101" s="249"/>
      <c r="B101" s="250"/>
      <c r="C101" s="250"/>
      <c r="D101" s="250"/>
      <c r="E101" s="251"/>
      <c r="F101" s="96"/>
      <c r="G101" s="97"/>
      <c r="H101" s="97"/>
      <c r="I101" s="97"/>
      <c r="J101" s="98"/>
    </row>
    <row r="102" spans="1:10" ht="20.100000000000001" customHeight="1">
      <c r="A102" s="249"/>
      <c r="B102" s="250"/>
      <c r="C102" s="250"/>
      <c r="D102" s="250"/>
      <c r="E102" s="251"/>
      <c r="F102" s="96"/>
      <c r="G102" s="97"/>
      <c r="H102" s="97"/>
      <c r="I102" s="97"/>
      <c r="J102" s="98"/>
    </row>
    <row r="103" spans="1:10" ht="20.100000000000001" customHeight="1">
      <c r="A103" s="249"/>
      <c r="B103" s="250"/>
      <c r="C103" s="250"/>
      <c r="D103" s="250"/>
      <c r="E103" s="251"/>
      <c r="F103" s="96"/>
      <c r="G103" s="97"/>
      <c r="H103" s="97"/>
      <c r="I103" s="97"/>
      <c r="J103" s="98"/>
    </row>
    <row r="104" spans="1:10" ht="20.100000000000001" customHeight="1">
      <c r="A104" s="252"/>
      <c r="B104" s="253"/>
      <c r="C104" s="253"/>
      <c r="D104" s="253"/>
      <c r="E104" s="254"/>
      <c r="F104" s="96"/>
      <c r="G104" s="97"/>
      <c r="H104" s="97"/>
      <c r="I104" s="97"/>
      <c r="J104" s="98"/>
    </row>
    <row r="105" spans="1:10" ht="20.100000000000001" customHeight="1">
      <c r="F105" s="96"/>
      <c r="G105" s="97"/>
      <c r="H105" s="97"/>
      <c r="I105" s="97"/>
      <c r="J105" s="98"/>
    </row>
    <row r="106" spans="1:10" ht="20.100000000000001" customHeight="1">
      <c r="F106" s="96"/>
      <c r="G106" s="97"/>
      <c r="H106" s="97"/>
      <c r="I106" s="97"/>
      <c r="J106" s="98"/>
    </row>
    <row r="107" spans="1:10" ht="20.100000000000001" customHeight="1">
      <c r="F107" s="96"/>
      <c r="G107" s="97"/>
      <c r="H107" s="97"/>
      <c r="I107" s="97"/>
      <c r="J107" s="98"/>
    </row>
    <row r="108" spans="1:10" ht="20.100000000000001" customHeight="1">
      <c r="F108" s="96"/>
      <c r="G108" s="97"/>
      <c r="H108" s="97"/>
      <c r="I108" s="97"/>
      <c r="J108" s="98"/>
    </row>
    <row r="109" spans="1:10" ht="20.100000000000001" customHeight="1">
      <c r="F109" s="96"/>
      <c r="G109" s="97"/>
      <c r="H109" s="97"/>
      <c r="I109" s="97"/>
      <c r="J109" s="98"/>
    </row>
    <row r="110" spans="1:10" ht="20.100000000000001" customHeight="1">
      <c r="F110" s="96"/>
      <c r="G110" s="97"/>
      <c r="H110" s="97"/>
      <c r="I110" s="97"/>
      <c r="J110" s="98"/>
    </row>
    <row r="111" spans="1:10" ht="20.100000000000001" customHeight="1">
      <c r="F111" s="96"/>
      <c r="G111" s="97"/>
      <c r="H111" s="97"/>
      <c r="I111" s="97"/>
      <c r="J111" s="98"/>
    </row>
    <row r="112" spans="1:10" ht="20.100000000000001" customHeight="1">
      <c r="F112" s="99"/>
      <c r="G112" s="100"/>
      <c r="H112" s="100"/>
      <c r="I112" s="100"/>
      <c r="J112" s="101"/>
    </row>
  </sheetData>
  <sortState ref="A5:E81">
    <sortCondition ref="A5:A81"/>
  </sortState>
  <mergeCells count="7">
    <mergeCell ref="A1:J1"/>
    <mergeCell ref="A3:E3"/>
    <mergeCell ref="F3:J3"/>
    <mergeCell ref="A2:B2"/>
    <mergeCell ref="C2:E2"/>
    <mergeCell ref="F2:G2"/>
    <mergeCell ref="H2:J2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V49"/>
  <sheetViews>
    <sheetView showGridLines="0" view="pageBreakPreview" topLeftCell="A16" zoomScaleNormal="70" zoomScaleSheetLayoutView="100" workbookViewId="0">
      <selection activeCell="AL27" sqref="AL27:AQ27"/>
    </sheetView>
  </sheetViews>
  <sheetFormatPr defaultColWidth="1.09765625" defaultRowHeight="15"/>
  <cols>
    <col min="1" max="43" width="2.19921875" style="1" customWidth="1"/>
    <col min="44" max="16384" width="1.09765625" style="1"/>
  </cols>
  <sheetData>
    <row r="1" spans="1:43" s="3" customFormat="1" ht="20.100000000000001" customHeight="1">
      <c r="A1" s="292" t="s">
        <v>451</v>
      </c>
      <c r="B1" s="293"/>
      <c r="C1" s="293"/>
      <c r="D1" s="293"/>
      <c r="E1" s="293"/>
      <c r="F1" s="293"/>
      <c r="G1" s="293"/>
      <c r="H1" s="293"/>
      <c r="I1" s="293"/>
      <c r="J1" s="293"/>
      <c r="K1" s="293"/>
      <c r="L1" s="293"/>
      <c r="M1" s="293"/>
      <c r="N1" s="293"/>
      <c r="O1" s="293"/>
      <c r="P1" s="293"/>
      <c r="Q1" s="293"/>
      <c r="R1" s="293"/>
      <c r="S1" s="293"/>
      <c r="T1" s="293"/>
      <c r="U1" s="293"/>
      <c r="V1" s="293"/>
      <c r="W1" s="293"/>
      <c r="X1" s="293"/>
      <c r="Y1" s="293"/>
      <c r="Z1" s="293"/>
      <c r="AA1" s="293"/>
      <c r="AB1" s="293"/>
      <c r="AC1" s="293"/>
      <c r="AD1" s="293"/>
      <c r="AE1" s="293"/>
      <c r="AF1" s="293"/>
      <c r="AG1" s="293"/>
      <c r="AH1" s="293"/>
      <c r="AI1" s="293"/>
      <c r="AJ1" s="293"/>
      <c r="AK1" s="293"/>
      <c r="AL1" s="293"/>
      <c r="AM1" s="293"/>
      <c r="AN1" s="293"/>
      <c r="AO1" s="293"/>
      <c r="AP1" s="293"/>
      <c r="AQ1" s="294"/>
    </row>
    <row r="2" spans="1:43" s="3" customFormat="1" ht="20.100000000000001" customHeight="1">
      <c r="A2" s="295"/>
      <c r="B2" s="296"/>
      <c r="C2" s="296"/>
      <c r="D2" s="296"/>
      <c r="E2" s="296"/>
      <c r="F2" s="296"/>
      <c r="G2" s="296"/>
      <c r="H2" s="296"/>
      <c r="I2" s="296"/>
      <c r="J2" s="296"/>
      <c r="K2" s="296"/>
      <c r="L2" s="296"/>
      <c r="M2" s="296"/>
      <c r="N2" s="296"/>
      <c r="O2" s="296"/>
      <c r="P2" s="296"/>
      <c r="Q2" s="296"/>
      <c r="R2" s="296"/>
      <c r="S2" s="296"/>
      <c r="T2" s="296"/>
      <c r="U2" s="296"/>
      <c r="V2" s="296"/>
      <c r="W2" s="296"/>
      <c r="X2" s="296"/>
      <c r="Y2" s="296"/>
      <c r="Z2" s="296"/>
      <c r="AA2" s="296"/>
      <c r="AB2" s="296"/>
      <c r="AC2" s="296"/>
      <c r="AD2" s="296"/>
      <c r="AE2" s="296"/>
      <c r="AF2" s="296"/>
      <c r="AG2" s="296"/>
      <c r="AH2" s="296"/>
      <c r="AI2" s="296"/>
      <c r="AJ2" s="296"/>
      <c r="AK2" s="296"/>
      <c r="AL2" s="296"/>
      <c r="AM2" s="296"/>
      <c r="AN2" s="296"/>
      <c r="AO2" s="296"/>
      <c r="AP2" s="296"/>
      <c r="AQ2" s="297"/>
    </row>
    <row r="3" spans="1:43" s="3" customFormat="1" ht="20.100000000000001" customHeight="1">
      <c r="A3" s="295"/>
      <c r="B3" s="296"/>
      <c r="C3" s="296"/>
      <c r="D3" s="296"/>
      <c r="E3" s="296"/>
      <c r="F3" s="296"/>
      <c r="G3" s="296"/>
      <c r="H3" s="296"/>
      <c r="I3" s="296"/>
      <c r="J3" s="296"/>
      <c r="K3" s="296"/>
      <c r="L3" s="296"/>
      <c r="M3" s="296"/>
      <c r="N3" s="296"/>
      <c r="O3" s="296"/>
      <c r="P3" s="296"/>
      <c r="Q3" s="296"/>
      <c r="R3" s="296"/>
      <c r="S3" s="296"/>
      <c r="T3" s="296"/>
      <c r="U3" s="296"/>
      <c r="V3" s="296"/>
      <c r="W3" s="296"/>
      <c r="X3" s="296"/>
      <c r="Y3" s="296"/>
      <c r="Z3" s="296"/>
      <c r="AA3" s="296"/>
      <c r="AB3" s="296"/>
      <c r="AC3" s="296"/>
      <c r="AD3" s="296"/>
      <c r="AE3" s="296"/>
      <c r="AF3" s="296"/>
      <c r="AG3" s="296"/>
      <c r="AH3" s="296"/>
      <c r="AI3" s="296"/>
      <c r="AJ3" s="296"/>
      <c r="AK3" s="296"/>
      <c r="AL3" s="296"/>
      <c r="AM3" s="296"/>
      <c r="AN3" s="296"/>
      <c r="AO3" s="296"/>
      <c r="AP3" s="296"/>
      <c r="AQ3" s="297"/>
    </row>
    <row r="4" spans="1:43" s="3" customFormat="1" ht="20.100000000000001" customHeight="1">
      <c r="A4" s="295"/>
      <c r="B4" s="296"/>
      <c r="C4" s="296"/>
      <c r="D4" s="296"/>
      <c r="E4" s="296"/>
      <c r="F4" s="296"/>
      <c r="G4" s="296"/>
      <c r="H4" s="296"/>
      <c r="I4" s="296"/>
      <c r="J4" s="296"/>
      <c r="K4" s="296"/>
      <c r="L4" s="296"/>
      <c r="M4" s="296"/>
      <c r="N4" s="296"/>
      <c r="O4" s="296"/>
      <c r="P4" s="296"/>
      <c r="Q4" s="296"/>
      <c r="R4" s="296"/>
      <c r="S4" s="296"/>
      <c r="T4" s="296"/>
      <c r="U4" s="296"/>
      <c r="V4" s="296"/>
      <c r="W4" s="296"/>
      <c r="X4" s="296"/>
      <c r="Y4" s="296"/>
      <c r="Z4" s="296"/>
      <c r="AA4" s="296"/>
      <c r="AB4" s="296"/>
      <c r="AC4" s="296"/>
      <c r="AD4" s="296"/>
      <c r="AE4" s="296"/>
      <c r="AF4" s="296"/>
      <c r="AG4" s="296"/>
      <c r="AH4" s="296"/>
      <c r="AI4" s="296"/>
      <c r="AJ4" s="296"/>
      <c r="AK4" s="296"/>
      <c r="AL4" s="296"/>
      <c r="AM4" s="296"/>
      <c r="AN4" s="296"/>
      <c r="AO4" s="296"/>
      <c r="AP4" s="296"/>
      <c r="AQ4" s="297"/>
    </row>
    <row r="5" spans="1:43" s="3" customFormat="1" ht="20.100000000000001" customHeight="1">
      <c r="A5" s="298"/>
      <c r="B5" s="299"/>
      <c r="C5" s="299"/>
      <c r="D5" s="299"/>
      <c r="E5" s="299"/>
      <c r="F5" s="299"/>
      <c r="G5" s="299"/>
      <c r="H5" s="299"/>
      <c r="I5" s="299"/>
      <c r="J5" s="299"/>
      <c r="K5" s="299"/>
      <c r="L5" s="299"/>
      <c r="M5" s="299"/>
      <c r="N5" s="299"/>
      <c r="O5" s="299"/>
      <c r="P5" s="299"/>
      <c r="Q5" s="299"/>
      <c r="R5" s="299"/>
      <c r="S5" s="299"/>
      <c r="T5" s="299"/>
      <c r="U5" s="299"/>
      <c r="V5" s="299"/>
      <c r="W5" s="299"/>
      <c r="X5" s="299"/>
      <c r="Y5" s="299"/>
      <c r="Z5" s="299"/>
      <c r="AA5" s="299"/>
      <c r="AB5" s="299"/>
      <c r="AC5" s="299"/>
      <c r="AD5" s="299"/>
      <c r="AE5" s="299"/>
      <c r="AF5" s="299"/>
      <c r="AG5" s="299"/>
      <c r="AH5" s="299"/>
      <c r="AI5" s="299"/>
      <c r="AJ5" s="299"/>
      <c r="AK5" s="299"/>
      <c r="AL5" s="299"/>
      <c r="AM5" s="299"/>
      <c r="AN5" s="299"/>
      <c r="AO5" s="299"/>
      <c r="AP5" s="299"/>
      <c r="AQ5" s="300"/>
    </row>
    <row r="6" spans="1:43" s="3" customFormat="1" ht="20.100000000000001" customHeight="1">
      <c r="A6" s="319" t="s">
        <v>473</v>
      </c>
      <c r="B6" s="320"/>
      <c r="C6" s="320"/>
      <c r="D6" s="320"/>
      <c r="E6" s="320"/>
      <c r="F6" s="320"/>
      <c r="G6" s="320"/>
      <c r="H6" s="320"/>
      <c r="I6" s="320"/>
      <c r="J6" s="320"/>
      <c r="K6" s="320"/>
      <c r="L6" s="320"/>
      <c r="M6" s="320"/>
      <c r="N6" s="320"/>
      <c r="O6" s="320"/>
      <c r="P6" s="320"/>
      <c r="Q6" s="320"/>
      <c r="R6" s="320"/>
      <c r="S6" s="320"/>
      <c r="T6" s="320"/>
      <c r="U6" s="320"/>
      <c r="V6" s="320"/>
      <c r="W6" s="320"/>
      <c r="X6" s="320"/>
      <c r="Y6" s="320"/>
      <c r="Z6" s="320"/>
      <c r="AA6" s="320"/>
      <c r="AB6" s="320"/>
      <c r="AC6" s="320"/>
      <c r="AD6" s="320"/>
      <c r="AE6" s="320"/>
      <c r="AF6" s="320"/>
      <c r="AG6" s="320"/>
      <c r="AH6" s="320"/>
      <c r="AI6" s="320"/>
      <c r="AJ6" s="320"/>
      <c r="AK6" s="320"/>
      <c r="AL6" s="320"/>
      <c r="AM6" s="320"/>
      <c r="AN6" s="320"/>
      <c r="AO6" s="320"/>
      <c r="AP6" s="320"/>
      <c r="AQ6" s="321"/>
    </row>
    <row r="7" spans="1:43" s="3" customFormat="1" ht="20.100000000000001" customHeight="1">
      <c r="A7" s="313"/>
      <c r="B7" s="314"/>
      <c r="C7" s="314"/>
      <c r="D7" s="314"/>
      <c r="E7" s="314"/>
      <c r="F7" s="314"/>
      <c r="G7" s="314"/>
      <c r="H7" s="314"/>
      <c r="I7" s="314"/>
      <c r="J7" s="314"/>
      <c r="K7" s="314"/>
      <c r="L7" s="314"/>
      <c r="M7" s="314"/>
      <c r="N7" s="314"/>
      <c r="O7" s="314"/>
      <c r="P7" s="314"/>
      <c r="Q7" s="314"/>
      <c r="R7" s="314"/>
      <c r="S7" s="314"/>
      <c r="T7" s="314"/>
      <c r="U7" s="314"/>
      <c r="V7" s="314"/>
      <c r="W7" s="314"/>
      <c r="X7" s="314"/>
      <c r="Y7" s="314"/>
      <c r="Z7" s="314"/>
      <c r="AA7" s="314"/>
      <c r="AB7" s="314"/>
      <c r="AC7" s="314"/>
      <c r="AD7" s="314"/>
      <c r="AE7" s="314"/>
      <c r="AF7" s="314"/>
      <c r="AG7" s="314"/>
      <c r="AH7" s="314"/>
      <c r="AI7" s="314"/>
      <c r="AJ7" s="314"/>
      <c r="AK7" s="314"/>
      <c r="AL7" s="314"/>
      <c r="AM7" s="314"/>
      <c r="AN7" s="314"/>
      <c r="AO7" s="314"/>
      <c r="AP7" s="314"/>
      <c r="AQ7" s="315"/>
    </row>
    <row r="8" spans="1:43" s="3" customFormat="1" ht="20.100000000000001" customHeight="1">
      <c r="A8" s="313"/>
      <c r="B8" s="314"/>
      <c r="C8" s="314"/>
      <c r="D8" s="314"/>
      <c r="E8" s="314"/>
      <c r="F8" s="314"/>
      <c r="G8" s="314"/>
      <c r="H8" s="314"/>
      <c r="I8" s="314"/>
      <c r="J8" s="314"/>
      <c r="K8" s="314"/>
      <c r="L8" s="314"/>
      <c r="M8" s="314"/>
      <c r="N8" s="314"/>
      <c r="O8" s="314"/>
      <c r="P8" s="314"/>
      <c r="Q8" s="314"/>
      <c r="R8" s="314"/>
      <c r="S8" s="314"/>
      <c r="T8" s="314"/>
      <c r="U8" s="314"/>
      <c r="V8" s="314"/>
      <c r="W8" s="314"/>
      <c r="X8" s="314"/>
      <c r="Y8" s="314"/>
      <c r="Z8" s="314"/>
      <c r="AA8" s="314"/>
      <c r="AB8" s="314"/>
      <c r="AC8" s="314"/>
      <c r="AD8" s="314"/>
      <c r="AE8" s="314"/>
      <c r="AF8" s="314"/>
      <c r="AG8" s="314"/>
      <c r="AH8" s="314"/>
      <c r="AI8" s="314"/>
      <c r="AJ8" s="314"/>
      <c r="AK8" s="314"/>
      <c r="AL8" s="314"/>
      <c r="AM8" s="314"/>
      <c r="AN8" s="314"/>
      <c r="AO8" s="314"/>
      <c r="AP8" s="314"/>
      <c r="AQ8" s="315"/>
    </row>
    <row r="9" spans="1:43" s="3" customFormat="1" ht="20.100000000000001" customHeight="1">
      <c r="A9" s="313"/>
      <c r="B9" s="314"/>
      <c r="C9" s="314"/>
      <c r="D9" s="314"/>
      <c r="E9" s="314"/>
      <c r="F9" s="314"/>
      <c r="G9" s="314"/>
      <c r="H9" s="314"/>
      <c r="I9" s="314"/>
      <c r="J9" s="314"/>
      <c r="K9" s="314"/>
      <c r="L9" s="314"/>
      <c r="M9" s="314"/>
      <c r="N9" s="314"/>
      <c r="O9" s="314"/>
      <c r="P9" s="314"/>
      <c r="Q9" s="314"/>
      <c r="R9" s="314"/>
      <c r="S9" s="314"/>
      <c r="T9" s="314"/>
      <c r="U9" s="314"/>
      <c r="V9" s="314"/>
      <c r="W9" s="314"/>
      <c r="X9" s="314"/>
      <c r="Y9" s="314"/>
      <c r="Z9" s="314"/>
      <c r="AA9" s="314"/>
      <c r="AB9" s="314"/>
      <c r="AC9" s="314"/>
      <c r="AD9" s="314"/>
      <c r="AE9" s="314"/>
      <c r="AF9" s="314"/>
      <c r="AG9" s="314"/>
      <c r="AH9" s="314"/>
      <c r="AI9" s="314"/>
      <c r="AJ9" s="314"/>
      <c r="AK9" s="314"/>
      <c r="AL9" s="314"/>
      <c r="AM9" s="314"/>
      <c r="AN9" s="314"/>
      <c r="AO9" s="314"/>
      <c r="AP9" s="314"/>
      <c r="AQ9" s="315"/>
    </row>
    <row r="10" spans="1:43" s="3" customFormat="1" ht="20.100000000000001" customHeight="1">
      <c r="A10" s="316"/>
      <c r="B10" s="317"/>
      <c r="C10" s="317"/>
      <c r="D10" s="317"/>
      <c r="E10" s="317"/>
      <c r="F10" s="317"/>
      <c r="G10" s="317"/>
      <c r="H10" s="317"/>
      <c r="I10" s="317"/>
      <c r="J10" s="317"/>
      <c r="K10" s="317"/>
      <c r="L10" s="317"/>
      <c r="M10" s="317"/>
      <c r="N10" s="317"/>
      <c r="O10" s="317"/>
      <c r="P10" s="317"/>
      <c r="Q10" s="317"/>
      <c r="R10" s="317"/>
      <c r="S10" s="317"/>
      <c r="T10" s="317"/>
      <c r="U10" s="317"/>
      <c r="V10" s="317"/>
      <c r="W10" s="317"/>
      <c r="X10" s="317"/>
      <c r="Y10" s="317"/>
      <c r="Z10" s="317"/>
      <c r="AA10" s="317"/>
      <c r="AB10" s="317"/>
      <c r="AC10" s="317"/>
      <c r="AD10" s="317"/>
      <c r="AE10" s="317"/>
      <c r="AF10" s="317"/>
      <c r="AG10" s="317"/>
      <c r="AH10" s="317"/>
      <c r="AI10" s="317"/>
      <c r="AJ10" s="317"/>
      <c r="AK10" s="317"/>
      <c r="AL10" s="317"/>
      <c r="AM10" s="317"/>
      <c r="AN10" s="317"/>
      <c r="AO10" s="317"/>
      <c r="AP10" s="317"/>
      <c r="AQ10" s="318"/>
    </row>
    <row r="11" spans="1:43" s="3" customFormat="1" ht="20.100000000000001" customHeight="1">
      <c r="A11" s="324" t="s">
        <v>233</v>
      </c>
      <c r="B11" s="325"/>
      <c r="C11" s="325"/>
      <c r="D11" s="325"/>
      <c r="E11" s="325"/>
      <c r="F11" s="325"/>
      <c r="G11" s="325"/>
      <c r="H11" s="325"/>
      <c r="I11" s="325"/>
      <c r="J11" s="325"/>
      <c r="K11" s="325"/>
      <c r="L11" s="325"/>
      <c r="M11" s="325"/>
      <c r="N11" s="325"/>
      <c r="O11" s="325"/>
      <c r="P11" s="325"/>
      <c r="Q11" s="325"/>
      <c r="R11" s="325"/>
      <c r="S11" s="325"/>
      <c r="T11" s="325"/>
      <c r="U11" s="325"/>
      <c r="V11" s="325"/>
      <c r="W11" s="325"/>
      <c r="X11" s="325"/>
      <c r="Y11" s="325"/>
      <c r="Z11" s="325"/>
      <c r="AA11" s="325"/>
      <c r="AB11" s="326"/>
      <c r="AC11" s="327" t="s">
        <v>9</v>
      </c>
      <c r="AD11" s="325"/>
      <c r="AE11" s="325"/>
      <c r="AF11" s="325"/>
      <c r="AG11" s="325"/>
      <c r="AH11" s="325"/>
      <c r="AI11" s="325"/>
      <c r="AJ11" s="325"/>
      <c r="AK11" s="325"/>
      <c r="AL11" s="325"/>
      <c r="AM11" s="325"/>
      <c r="AN11" s="325"/>
      <c r="AO11" s="325"/>
      <c r="AP11" s="325"/>
      <c r="AQ11" s="328"/>
    </row>
    <row r="12" spans="1:43" s="3" customFormat="1" ht="20.100000000000001" customHeight="1">
      <c r="A12" s="295"/>
      <c r="B12" s="296"/>
      <c r="C12" s="296"/>
      <c r="D12" s="296"/>
      <c r="E12" s="296"/>
      <c r="F12" s="296"/>
      <c r="G12" s="296"/>
      <c r="H12" s="296"/>
      <c r="I12" s="296"/>
      <c r="J12" s="296"/>
      <c r="K12" s="296"/>
      <c r="L12" s="296"/>
      <c r="M12" s="296"/>
      <c r="N12" s="296"/>
      <c r="O12" s="296"/>
      <c r="P12" s="296"/>
      <c r="Q12" s="296"/>
      <c r="R12" s="296"/>
      <c r="S12" s="296"/>
      <c r="T12" s="296"/>
      <c r="U12" s="296"/>
      <c r="V12" s="296"/>
      <c r="W12" s="296"/>
      <c r="X12" s="296"/>
      <c r="Y12" s="296"/>
      <c r="Z12" s="296"/>
      <c r="AA12" s="296"/>
      <c r="AB12" s="296"/>
      <c r="AC12" s="304" t="s">
        <v>471</v>
      </c>
      <c r="AD12" s="305"/>
      <c r="AE12" s="305"/>
      <c r="AF12" s="305"/>
      <c r="AG12" s="305"/>
      <c r="AH12" s="305"/>
      <c r="AI12" s="305"/>
      <c r="AJ12" s="305"/>
      <c r="AK12" s="305"/>
      <c r="AL12" s="305"/>
      <c r="AM12" s="305"/>
      <c r="AN12" s="305"/>
      <c r="AO12" s="305"/>
      <c r="AP12" s="305"/>
      <c r="AQ12" s="306"/>
    </row>
    <row r="13" spans="1:43" s="3" customFormat="1" ht="20.100000000000001" customHeight="1">
      <c r="A13" s="295"/>
      <c r="B13" s="296"/>
      <c r="C13" s="296"/>
      <c r="D13" s="296"/>
      <c r="E13" s="296"/>
      <c r="F13" s="296"/>
      <c r="G13" s="296"/>
      <c r="H13" s="296"/>
      <c r="I13" s="296"/>
      <c r="J13" s="296"/>
      <c r="K13" s="296"/>
      <c r="L13" s="296"/>
      <c r="M13" s="296"/>
      <c r="N13" s="296"/>
      <c r="O13" s="296"/>
      <c r="P13" s="296"/>
      <c r="Q13" s="296"/>
      <c r="R13" s="296"/>
      <c r="S13" s="296"/>
      <c r="T13" s="296"/>
      <c r="U13" s="296"/>
      <c r="V13" s="296"/>
      <c r="W13" s="296"/>
      <c r="X13" s="296"/>
      <c r="Y13" s="296"/>
      <c r="Z13" s="296"/>
      <c r="AA13" s="296"/>
      <c r="AB13" s="296"/>
      <c r="AC13" s="304"/>
      <c r="AD13" s="305"/>
      <c r="AE13" s="305"/>
      <c r="AF13" s="305"/>
      <c r="AG13" s="305"/>
      <c r="AH13" s="305"/>
      <c r="AI13" s="305"/>
      <c r="AJ13" s="305"/>
      <c r="AK13" s="305"/>
      <c r="AL13" s="305"/>
      <c r="AM13" s="305"/>
      <c r="AN13" s="305"/>
      <c r="AO13" s="305"/>
      <c r="AP13" s="305"/>
      <c r="AQ13" s="306"/>
    </row>
    <row r="14" spans="1:43" s="3" customFormat="1" ht="20.100000000000001" customHeight="1">
      <c r="A14" s="295"/>
      <c r="B14" s="296"/>
      <c r="C14" s="296"/>
      <c r="D14" s="296"/>
      <c r="E14" s="296"/>
      <c r="F14" s="296"/>
      <c r="G14" s="296"/>
      <c r="H14" s="296"/>
      <c r="I14" s="296"/>
      <c r="J14" s="296"/>
      <c r="K14" s="296"/>
      <c r="L14" s="296"/>
      <c r="M14" s="296"/>
      <c r="N14" s="296"/>
      <c r="O14" s="296"/>
      <c r="P14" s="296"/>
      <c r="Q14" s="296"/>
      <c r="R14" s="296"/>
      <c r="S14" s="296"/>
      <c r="T14" s="296"/>
      <c r="U14" s="296"/>
      <c r="V14" s="296"/>
      <c r="W14" s="296"/>
      <c r="X14" s="296"/>
      <c r="Y14" s="296"/>
      <c r="Z14" s="296"/>
      <c r="AA14" s="296"/>
      <c r="AB14" s="296"/>
      <c r="AC14" s="304"/>
      <c r="AD14" s="305"/>
      <c r="AE14" s="305"/>
      <c r="AF14" s="305"/>
      <c r="AG14" s="305"/>
      <c r="AH14" s="305"/>
      <c r="AI14" s="305"/>
      <c r="AJ14" s="305"/>
      <c r="AK14" s="305"/>
      <c r="AL14" s="305"/>
      <c r="AM14" s="305"/>
      <c r="AN14" s="305"/>
      <c r="AO14" s="305"/>
      <c r="AP14" s="305"/>
      <c r="AQ14" s="306"/>
    </row>
    <row r="15" spans="1:43" s="3" customFormat="1" ht="20.100000000000001" customHeight="1">
      <c r="A15" s="295"/>
      <c r="B15" s="296"/>
      <c r="C15" s="296"/>
      <c r="D15" s="296"/>
      <c r="E15" s="296"/>
      <c r="F15" s="296"/>
      <c r="G15" s="296"/>
      <c r="H15" s="296"/>
      <c r="I15" s="296"/>
      <c r="J15" s="296"/>
      <c r="K15" s="296"/>
      <c r="L15" s="296"/>
      <c r="M15" s="296"/>
      <c r="N15" s="296"/>
      <c r="O15" s="296"/>
      <c r="P15" s="296"/>
      <c r="Q15" s="296"/>
      <c r="R15" s="296"/>
      <c r="S15" s="296"/>
      <c r="T15" s="296"/>
      <c r="U15" s="296"/>
      <c r="V15" s="296"/>
      <c r="W15" s="296"/>
      <c r="X15" s="296"/>
      <c r="Y15" s="296"/>
      <c r="Z15" s="296"/>
      <c r="AA15" s="296"/>
      <c r="AB15" s="296"/>
      <c r="AC15" s="307"/>
      <c r="AD15" s="308"/>
      <c r="AE15" s="308"/>
      <c r="AF15" s="308"/>
      <c r="AG15" s="308"/>
      <c r="AH15" s="308"/>
      <c r="AI15" s="308"/>
      <c r="AJ15" s="308"/>
      <c r="AK15" s="308"/>
      <c r="AL15" s="308"/>
      <c r="AM15" s="308"/>
      <c r="AN15" s="308"/>
      <c r="AO15" s="308"/>
      <c r="AP15" s="308"/>
      <c r="AQ15" s="309"/>
    </row>
    <row r="16" spans="1:43" s="3" customFormat="1" ht="20.100000000000001" customHeight="1">
      <c r="A16" s="295"/>
      <c r="B16" s="296"/>
      <c r="C16" s="296"/>
      <c r="D16" s="296"/>
      <c r="E16" s="296"/>
      <c r="F16" s="296"/>
      <c r="G16" s="296"/>
      <c r="H16" s="296"/>
      <c r="I16" s="296"/>
      <c r="J16" s="296"/>
      <c r="K16" s="296"/>
      <c r="L16" s="296"/>
      <c r="M16" s="296"/>
      <c r="N16" s="296"/>
      <c r="O16" s="296"/>
      <c r="P16" s="296"/>
      <c r="Q16" s="296"/>
      <c r="R16" s="296"/>
      <c r="S16" s="296"/>
      <c r="T16" s="296"/>
      <c r="U16" s="296"/>
      <c r="V16" s="296"/>
      <c r="W16" s="296"/>
      <c r="X16" s="296"/>
      <c r="Y16" s="296"/>
      <c r="Z16" s="296"/>
      <c r="AA16" s="296"/>
      <c r="AB16" s="296"/>
      <c r="AC16" s="329" t="s">
        <v>467</v>
      </c>
      <c r="AD16" s="329"/>
      <c r="AE16" s="329"/>
      <c r="AF16" s="329"/>
      <c r="AG16" s="329"/>
      <c r="AH16" s="329"/>
      <c r="AI16" s="329"/>
      <c r="AJ16" s="329"/>
      <c r="AK16" s="329"/>
      <c r="AL16" s="329"/>
      <c r="AM16" s="329"/>
      <c r="AN16" s="329"/>
      <c r="AO16" s="329"/>
      <c r="AP16" s="329"/>
      <c r="AQ16" s="330"/>
    </row>
    <row r="17" spans="1:43" s="3" customFormat="1" ht="20.100000000000001" customHeight="1">
      <c r="A17" s="295"/>
      <c r="B17" s="296"/>
      <c r="C17" s="296"/>
      <c r="D17" s="296"/>
      <c r="E17" s="296"/>
      <c r="F17" s="296"/>
      <c r="G17" s="296"/>
      <c r="H17" s="296"/>
      <c r="I17" s="296"/>
      <c r="J17" s="296"/>
      <c r="K17" s="296"/>
      <c r="L17" s="296"/>
      <c r="M17" s="296"/>
      <c r="N17" s="296"/>
      <c r="O17" s="296"/>
      <c r="P17" s="296"/>
      <c r="Q17" s="296"/>
      <c r="R17" s="296"/>
      <c r="S17" s="296"/>
      <c r="T17" s="296"/>
      <c r="U17" s="296"/>
      <c r="V17" s="296"/>
      <c r="W17" s="296"/>
      <c r="X17" s="296"/>
      <c r="Y17" s="296"/>
      <c r="Z17" s="296"/>
      <c r="AA17" s="296"/>
      <c r="AB17" s="296"/>
      <c r="AC17" s="310" t="s">
        <v>469</v>
      </c>
      <c r="AD17" s="311"/>
      <c r="AE17" s="311"/>
      <c r="AF17" s="311"/>
      <c r="AG17" s="311"/>
      <c r="AH17" s="311"/>
      <c r="AI17" s="311"/>
      <c r="AJ17" s="311"/>
      <c r="AK17" s="311"/>
      <c r="AL17" s="311"/>
      <c r="AM17" s="311"/>
      <c r="AN17" s="311"/>
      <c r="AO17" s="311"/>
      <c r="AP17" s="311"/>
      <c r="AQ17" s="312"/>
    </row>
    <row r="18" spans="1:43" s="3" customFormat="1" ht="20.100000000000001" customHeight="1">
      <c r="A18" s="295"/>
      <c r="B18" s="296"/>
      <c r="C18" s="296"/>
      <c r="D18" s="296"/>
      <c r="E18" s="296"/>
      <c r="F18" s="296"/>
      <c r="G18" s="296"/>
      <c r="H18" s="296"/>
      <c r="I18" s="296"/>
      <c r="J18" s="296"/>
      <c r="K18" s="296"/>
      <c r="L18" s="296"/>
      <c r="M18" s="296"/>
      <c r="N18" s="296"/>
      <c r="O18" s="296"/>
      <c r="P18" s="296"/>
      <c r="Q18" s="296"/>
      <c r="R18" s="296"/>
      <c r="S18" s="296"/>
      <c r="T18" s="296"/>
      <c r="U18" s="296"/>
      <c r="V18" s="296"/>
      <c r="W18" s="296"/>
      <c r="X18" s="296"/>
      <c r="Y18" s="296"/>
      <c r="Z18" s="296"/>
      <c r="AA18" s="296"/>
      <c r="AB18" s="296"/>
      <c r="AC18" s="304"/>
      <c r="AD18" s="305"/>
      <c r="AE18" s="305"/>
      <c r="AF18" s="305"/>
      <c r="AG18" s="305"/>
      <c r="AH18" s="305"/>
      <c r="AI18" s="305"/>
      <c r="AJ18" s="305"/>
      <c r="AK18" s="305"/>
      <c r="AL18" s="305"/>
      <c r="AM18" s="305"/>
      <c r="AN18" s="305"/>
      <c r="AO18" s="305"/>
      <c r="AP18" s="305"/>
      <c r="AQ18" s="306"/>
    </row>
    <row r="19" spans="1:43" s="3" customFormat="1" ht="20.100000000000001" customHeight="1">
      <c r="A19" s="295"/>
      <c r="B19" s="296"/>
      <c r="C19" s="296"/>
      <c r="D19" s="296"/>
      <c r="E19" s="296"/>
      <c r="F19" s="296"/>
      <c r="G19" s="296"/>
      <c r="H19" s="296"/>
      <c r="I19" s="296"/>
      <c r="J19" s="296"/>
      <c r="K19" s="296"/>
      <c r="L19" s="296"/>
      <c r="M19" s="296"/>
      <c r="N19" s="296"/>
      <c r="O19" s="296"/>
      <c r="P19" s="296"/>
      <c r="Q19" s="296"/>
      <c r="R19" s="296"/>
      <c r="S19" s="296"/>
      <c r="T19" s="296"/>
      <c r="U19" s="296"/>
      <c r="V19" s="296"/>
      <c r="W19" s="296"/>
      <c r="X19" s="296"/>
      <c r="Y19" s="296"/>
      <c r="Z19" s="296"/>
      <c r="AA19" s="296"/>
      <c r="AB19" s="296"/>
      <c r="AC19" s="304"/>
      <c r="AD19" s="305"/>
      <c r="AE19" s="305"/>
      <c r="AF19" s="305"/>
      <c r="AG19" s="305"/>
      <c r="AH19" s="305"/>
      <c r="AI19" s="305"/>
      <c r="AJ19" s="305"/>
      <c r="AK19" s="305"/>
      <c r="AL19" s="305"/>
      <c r="AM19" s="305"/>
      <c r="AN19" s="305"/>
      <c r="AO19" s="305"/>
      <c r="AP19" s="305"/>
      <c r="AQ19" s="306"/>
    </row>
    <row r="20" spans="1:43" s="3" customFormat="1" ht="20.100000000000001" customHeight="1">
      <c r="A20" s="295"/>
      <c r="B20" s="296"/>
      <c r="C20" s="296"/>
      <c r="D20" s="296"/>
      <c r="E20" s="296"/>
      <c r="F20" s="296"/>
      <c r="G20" s="296"/>
      <c r="H20" s="296"/>
      <c r="I20" s="296"/>
      <c r="J20" s="296"/>
      <c r="K20" s="296"/>
      <c r="L20" s="296"/>
      <c r="M20" s="296"/>
      <c r="N20" s="296"/>
      <c r="O20" s="296"/>
      <c r="P20" s="296"/>
      <c r="Q20" s="296"/>
      <c r="R20" s="296"/>
      <c r="S20" s="296"/>
      <c r="T20" s="296"/>
      <c r="U20" s="296"/>
      <c r="V20" s="296"/>
      <c r="W20" s="296"/>
      <c r="X20" s="296"/>
      <c r="Y20" s="296"/>
      <c r="Z20" s="296"/>
      <c r="AA20" s="296"/>
      <c r="AB20" s="296"/>
      <c r="AC20" s="304"/>
      <c r="AD20" s="305"/>
      <c r="AE20" s="305"/>
      <c r="AF20" s="305"/>
      <c r="AG20" s="305"/>
      <c r="AH20" s="305"/>
      <c r="AI20" s="305"/>
      <c r="AJ20" s="305"/>
      <c r="AK20" s="305"/>
      <c r="AL20" s="305"/>
      <c r="AM20" s="305"/>
      <c r="AN20" s="305"/>
      <c r="AO20" s="305"/>
      <c r="AP20" s="305"/>
      <c r="AQ20" s="306"/>
    </row>
    <row r="21" spans="1:43" s="3" customFormat="1" ht="20.100000000000001" customHeight="1">
      <c r="A21" s="295"/>
      <c r="B21" s="296"/>
      <c r="C21" s="296"/>
      <c r="D21" s="296"/>
      <c r="E21" s="296"/>
      <c r="F21" s="296"/>
      <c r="G21" s="296"/>
      <c r="H21" s="296"/>
      <c r="I21" s="296"/>
      <c r="J21" s="296"/>
      <c r="K21" s="296"/>
      <c r="L21" s="296"/>
      <c r="M21" s="296"/>
      <c r="N21" s="296"/>
      <c r="O21" s="296"/>
      <c r="P21" s="296"/>
      <c r="Q21" s="296"/>
      <c r="R21" s="296"/>
      <c r="S21" s="296"/>
      <c r="T21" s="296"/>
      <c r="U21" s="296"/>
      <c r="V21" s="296"/>
      <c r="W21" s="296"/>
      <c r="X21" s="296"/>
      <c r="Y21" s="296"/>
      <c r="Z21" s="296"/>
      <c r="AA21" s="296"/>
      <c r="AB21" s="296"/>
      <c r="AC21" s="304"/>
      <c r="AD21" s="305"/>
      <c r="AE21" s="305"/>
      <c r="AF21" s="305"/>
      <c r="AG21" s="305"/>
      <c r="AH21" s="305"/>
      <c r="AI21" s="305"/>
      <c r="AJ21" s="305"/>
      <c r="AK21" s="305"/>
      <c r="AL21" s="305"/>
      <c r="AM21" s="305"/>
      <c r="AN21" s="305"/>
      <c r="AO21" s="305"/>
      <c r="AP21" s="305"/>
      <c r="AQ21" s="306"/>
    </row>
    <row r="22" spans="1:43" s="3" customFormat="1" ht="20.100000000000001" customHeight="1">
      <c r="A22" s="295"/>
      <c r="B22" s="296"/>
      <c r="C22" s="296"/>
      <c r="D22" s="296"/>
      <c r="E22" s="296"/>
      <c r="F22" s="296"/>
      <c r="G22" s="296"/>
      <c r="H22" s="296"/>
      <c r="I22" s="296"/>
      <c r="J22" s="296"/>
      <c r="K22" s="296"/>
      <c r="L22" s="296"/>
      <c r="M22" s="296"/>
      <c r="N22" s="296"/>
      <c r="O22" s="296"/>
      <c r="P22" s="296"/>
      <c r="Q22" s="296"/>
      <c r="R22" s="296"/>
      <c r="S22" s="296"/>
      <c r="T22" s="296"/>
      <c r="U22" s="296"/>
      <c r="V22" s="296"/>
      <c r="W22" s="296"/>
      <c r="X22" s="296"/>
      <c r="Y22" s="296"/>
      <c r="Z22" s="296"/>
      <c r="AA22" s="296"/>
      <c r="AB22" s="296"/>
      <c r="AC22" s="304"/>
      <c r="AD22" s="305"/>
      <c r="AE22" s="305"/>
      <c r="AF22" s="305"/>
      <c r="AG22" s="305"/>
      <c r="AH22" s="305"/>
      <c r="AI22" s="305"/>
      <c r="AJ22" s="305"/>
      <c r="AK22" s="305"/>
      <c r="AL22" s="305"/>
      <c r="AM22" s="305"/>
      <c r="AN22" s="305"/>
      <c r="AO22" s="305"/>
      <c r="AP22" s="305"/>
      <c r="AQ22" s="306"/>
    </row>
    <row r="23" spans="1:43" s="3" customFormat="1" ht="20.100000000000001" customHeight="1">
      <c r="A23" s="295"/>
      <c r="B23" s="296"/>
      <c r="C23" s="296"/>
      <c r="D23" s="296"/>
      <c r="E23" s="296"/>
      <c r="F23" s="296"/>
      <c r="G23" s="296"/>
      <c r="H23" s="296"/>
      <c r="I23" s="296"/>
      <c r="J23" s="296"/>
      <c r="K23" s="296"/>
      <c r="L23" s="296"/>
      <c r="M23" s="296"/>
      <c r="N23" s="296"/>
      <c r="O23" s="296"/>
      <c r="P23" s="296"/>
      <c r="Q23" s="296"/>
      <c r="R23" s="296"/>
      <c r="S23" s="296"/>
      <c r="T23" s="296"/>
      <c r="U23" s="296"/>
      <c r="V23" s="296"/>
      <c r="W23" s="296"/>
      <c r="X23" s="296"/>
      <c r="Y23" s="296"/>
      <c r="Z23" s="296"/>
      <c r="AA23" s="296"/>
      <c r="AB23" s="296"/>
      <c r="AC23" s="331"/>
      <c r="AD23" s="332"/>
      <c r="AE23" s="332"/>
      <c r="AF23" s="332"/>
      <c r="AG23" s="332"/>
      <c r="AH23" s="332"/>
      <c r="AI23" s="332"/>
      <c r="AJ23" s="332"/>
      <c r="AK23" s="332"/>
      <c r="AL23" s="332"/>
      <c r="AM23" s="332"/>
      <c r="AN23" s="332"/>
      <c r="AO23" s="332"/>
      <c r="AP23" s="332"/>
      <c r="AQ23" s="333"/>
    </row>
    <row r="24" spans="1:43" s="3" customFormat="1" ht="20.100000000000001" customHeight="1">
      <c r="A24" s="322"/>
      <c r="B24" s="323"/>
      <c r="C24" s="323"/>
      <c r="D24" s="323"/>
      <c r="E24" s="323"/>
      <c r="F24" s="323"/>
      <c r="G24" s="323"/>
      <c r="H24" s="323"/>
      <c r="I24" s="323"/>
      <c r="J24" s="323"/>
      <c r="K24" s="323"/>
      <c r="L24" s="323"/>
      <c r="M24" s="323"/>
      <c r="N24" s="323"/>
      <c r="O24" s="323"/>
      <c r="P24" s="323"/>
      <c r="Q24" s="323"/>
      <c r="R24" s="323"/>
      <c r="S24" s="323"/>
      <c r="T24" s="323"/>
      <c r="U24" s="323"/>
      <c r="V24" s="323"/>
      <c r="W24" s="323"/>
      <c r="X24" s="323"/>
      <c r="Y24" s="323"/>
      <c r="Z24" s="323"/>
      <c r="AA24" s="323"/>
      <c r="AB24" s="323"/>
      <c r="AC24" s="334" t="s">
        <v>18</v>
      </c>
      <c r="AD24" s="335"/>
      <c r="AE24" s="335"/>
      <c r="AF24" s="335"/>
      <c r="AG24" s="335"/>
      <c r="AH24" s="335"/>
      <c r="AI24" s="335"/>
      <c r="AJ24" s="335"/>
      <c r="AK24" s="335"/>
      <c r="AL24" s="335" t="s">
        <v>17</v>
      </c>
      <c r="AM24" s="335"/>
      <c r="AN24" s="335"/>
      <c r="AO24" s="335"/>
      <c r="AP24" s="335"/>
      <c r="AQ24" s="336"/>
    </row>
    <row r="25" spans="1:43" s="3" customFormat="1" ht="20.100000000000001" customHeight="1">
      <c r="A25" s="301" t="s">
        <v>29</v>
      </c>
      <c r="B25" s="302"/>
      <c r="C25" s="302"/>
      <c r="D25" s="302"/>
      <c r="E25" s="303"/>
      <c r="F25" s="301" t="s">
        <v>17</v>
      </c>
      <c r="G25" s="302"/>
      <c r="H25" s="302"/>
      <c r="I25" s="302"/>
      <c r="J25" s="303"/>
      <c r="K25" s="301" t="s">
        <v>30</v>
      </c>
      <c r="L25" s="302"/>
      <c r="M25" s="302"/>
      <c r="N25" s="302"/>
      <c r="O25" s="302"/>
      <c r="P25" s="302"/>
      <c r="Q25" s="302"/>
      <c r="R25" s="302"/>
      <c r="S25" s="302"/>
      <c r="T25" s="302"/>
      <c r="U25" s="302"/>
      <c r="V25" s="302"/>
      <c r="W25" s="302"/>
      <c r="X25" s="302"/>
      <c r="Y25" s="302"/>
      <c r="Z25" s="302"/>
      <c r="AA25" s="302"/>
      <c r="AB25" s="302"/>
      <c r="AC25" s="302"/>
      <c r="AD25" s="302"/>
      <c r="AE25" s="302"/>
      <c r="AF25" s="302"/>
      <c r="AG25" s="302"/>
      <c r="AH25" s="302"/>
      <c r="AI25" s="302"/>
      <c r="AJ25" s="302"/>
      <c r="AK25" s="303"/>
      <c r="AL25" s="301" t="s">
        <v>222</v>
      </c>
      <c r="AM25" s="302"/>
      <c r="AN25" s="302"/>
      <c r="AO25" s="302"/>
      <c r="AP25" s="302"/>
      <c r="AQ25" s="303"/>
    </row>
    <row r="26" spans="1:43" s="3" customFormat="1" ht="20.100000000000001" customHeight="1">
      <c r="A26" s="337" t="s">
        <v>224</v>
      </c>
      <c r="B26" s="338"/>
      <c r="C26" s="338"/>
      <c r="D26" s="338"/>
      <c r="E26" s="339"/>
      <c r="F26" s="340">
        <v>44484</v>
      </c>
      <c r="G26" s="341"/>
      <c r="H26" s="341"/>
      <c r="I26" s="341"/>
      <c r="J26" s="342"/>
      <c r="K26" s="343" t="s">
        <v>221</v>
      </c>
      <c r="L26" s="344"/>
      <c r="M26" s="344"/>
      <c r="N26" s="344"/>
      <c r="O26" s="344"/>
      <c r="P26" s="344"/>
      <c r="Q26" s="344"/>
      <c r="R26" s="344"/>
      <c r="S26" s="344"/>
      <c r="T26" s="344"/>
      <c r="U26" s="344"/>
      <c r="V26" s="344"/>
      <c r="W26" s="344"/>
      <c r="X26" s="344"/>
      <c r="Y26" s="344"/>
      <c r="Z26" s="344"/>
      <c r="AA26" s="344"/>
      <c r="AB26" s="344"/>
      <c r="AC26" s="344"/>
      <c r="AD26" s="344"/>
      <c r="AE26" s="344"/>
      <c r="AF26" s="344"/>
      <c r="AG26" s="344"/>
      <c r="AH26" s="344"/>
      <c r="AI26" s="344"/>
      <c r="AJ26" s="344"/>
      <c r="AK26" s="345"/>
      <c r="AL26" s="343" t="s">
        <v>885</v>
      </c>
      <c r="AM26" s="344"/>
      <c r="AN26" s="344"/>
      <c r="AO26" s="344"/>
      <c r="AP26" s="344"/>
      <c r="AQ26" s="345"/>
    </row>
    <row r="27" spans="1:43" s="3" customFormat="1" ht="20.100000000000001" customHeight="1">
      <c r="A27" s="337"/>
      <c r="B27" s="338"/>
      <c r="C27" s="338"/>
      <c r="D27" s="338"/>
      <c r="E27" s="339"/>
      <c r="F27" s="340"/>
      <c r="G27" s="341"/>
      <c r="H27" s="341"/>
      <c r="I27" s="341"/>
      <c r="J27" s="342"/>
      <c r="K27" s="343"/>
      <c r="L27" s="344"/>
      <c r="M27" s="344"/>
      <c r="N27" s="344"/>
      <c r="O27" s="344"/>
      <c r="P27" s="344"/>
      <c r="Q27" s="344"/>
      <c r="R27" s="344"/>
      <c r="S27" s="344"/>
      <c r="T27" s="344"/>
      <c r="U27" s="344"/>
      <c r="V27" s="344"/>
      <c r="W27" s="344"/>
      <c r="X27" s="344"/>
      <c r="Y27" s="344"/>
      <c r="Z27" s="344"/>
      <c r="AA27" s="344"/>
      <c r="AB27" s="344"/>
      <c r="AC27" s="344"/>
      <c r="AD27" s="344"/>
      <c r="AE27" s="344"/>
      <c r="AF27" s="344"/>
      <c r="AG27" s="344"/>
      <c r="AH27" s="344"/>
      <c r="AI27" s="344"/>
      <c r="AJ27" s="344"/>
      <c r="AK27" s="345"/>
      <c r="AL27" s="343"/>
      <c r="AM27" s="344"/>
      <c r="AN27" s="344"/>
      <c r="AO27" s="344"/>
      <c r="AP27" s="344"/>
      <c r="AQ27" s="345"/>
    </row>
    <row r="28" spans="1:43" s="3" customFormat="1" ht="20.100000000000001" customHeight="1">
      <c r="A28" s="346"/>
      <c r="B28" s="347"/>
      <c r="C28" s="347"/>
      <c r="D28" s="347"/>
      <c r="E28" s="348"/>
      <c r="F28" s="349"/>
      <c r="G28" s="350"/>
      <c r="H28" s="350"/>
      <c r="I28" s="350"/>
      <c r="J28" s="351"/>
      <c r="K28" s="301"/>
      <c r="L28" s="302"/>
      <c r="M28" s="302"/>
      <c r="N28" s="302"/>
      <c r="O28" s="302"/>
      <c r="P28" s="302"/>
      <c r="Q28" s="302"/>
      <c r="R28" s="302"/>
      <c r="S28" s="302"/>
      <c r="T28" s="302"/>
      <c r="U28" s="302"/>
      <c r="V28" s="302"/>
      <c r="W28" s="302"/>
      <c r="X28" s="302"/>
      <c r="Y28" s="302"/>
      <c r="Z28" s="302"/>
      <c r="AA28" s="302"/>
      <c r="AB28" s="302"/>
      <c r="AC28" s="302"/>
      <c r="AD28" s="302"/>
      <c r="AE28" s="302"/>
      <c r="AF28" s="302"/>
      <c r="AG28" s="302"/>
      <c r="AH28" s="302"/>
      <c r="AI28" s="302"/>
      <c r="AJ28" s="302"/>
      <c r="AK28" s="303"/>
      <c r="AL28" s="349"/>
      <c r="AM28" s="350"/>
      <c r="AN28" s="350"/>
      <c r="AO28" s="350"/>
      <c r="AP28" s="350"/>
      <c r="AQ28" s="351"/>
    </row>
    <row r="29" spans="1:43" s="3" customFormat="1" ht="20.100000000000001" customHeight="1" thickBot="1">
      <c r="A29" s="346"/>
      <c r="B29" s="347"/>
      <c r="C29" s="347"/>
      <c r="D29" s="347"/>
      <c r="E29" s="348"/>
      <c r="F29" s="349"/>
      <c r="G29" s="350"/>
      <c r="H29" s="350"/>
      <c r="I29" s="350"/>
      <c r="J29" s="351"/>
      <c r="K29" s="301"/>
      <c r="L29" s="302"/>
      <c r="M29" s="302"/>
      <c r="N29" s="302"/>
      <c r="O29" s="302"/>
      <c r="P29" s="302"/>
      <c r="Q29" s="302"/>
      <c r="R29" s="302"/>
      <c r="S29" s="302"/>
      <c r="T29" s="302"/>
      <c r="U29" s="302"/>
      <c r="V29" s="302"/>
      <c r="W29" s="302"/>
      <c r="X29" s="302"/>
      <c r="Y29" s="302"/>
      <c r="Z29" s="302"/>
      <c r="AA29" s="302"/>
      <c r="AB29" s="302"/>
      <c r="AC29" s="302"/>
      <c r="AD29" s="302"/>
      <c r="AE29" s="302"/>
      <c r="AF29" s="302"/>
      <c r="AG29" s="302"/>
      <c r="AH29" s="302"/>
      <c r="AI29" s="302"/>
      <c r="AJ29" s="302"/>
      <c r="AK29" s="303"/>
      <c r="AL29" s="349"/>
      <c r="AM29" s="350"/>
      <c r="AN29" s="350"/>
      <c r="AO29" s="350"/>
      <c r="AP29" s="350"/>
      <c r="AQ29" s="351"/>
    </row>
    <row r="30" spans="1:43" s="3" customFormat="1" ht="20.100000000000001" customHeight="1" thickBo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</row>
    <row r="31" spans="1:43" s="3" customFormat="1" ht="20.100000000000001" customHeight="1" thickTop="1">
      <c r="A31" s="352" t="s">
        <v>7</v>
      </c>
      <c r="B31" s="353"/>
      <c r="C31" s="353"/>
      <c r="D31" s="353"/>
      <c r="E31" s="353"/>
      <c r="F31" s="353"/>
      <c r="G31" s="353"/>
      <c r="H31" s="353"/>
      <c r="I31" s="353"/>
      <c r="J31" s="354"/>
      <c r="K31" s="355" t="str">
        <f>'List stavby'!B6</f>
        <v>Správa železnic, státní organizace</v>
      </c>
      <c r="L31" s="353"/>
      <c r="M31" s="353"/>
      <c r="N31" s="353"/>
      <c r="O31" s="353"/>
      <c r="P31" s="353"/>
      <c r="Q31" s="353"/>
      <c r="R31" s="353"/>
      <c r="S31" s="353"/>
      <c r="T31" s="353"/>
      <c r="U31" s="353"/>
      <c r="V31" s="353"/>
      <c r="W31" s="353"/>
      <c r="X31" s="353"/>
      <c r="Y31" s="353"/>
      <c r="Z31" s="353"/>
      <c r="AA31" s="356"/>
      <c r="AB31" s="357" t="s">
        <v>19</v>
      </c>
      <c r="AC31" s="358"/>
      <c r="AD31" s="358"/>
      <c r="AE31" s="358"/>
      <c r="AF31" s="358"/>
      <c r="AG31" s="358"/>
      <c r="AH31" s="358"/>
      <c r="AI31" s="358"/>
      <c r="AJ31" s="358"/>
      <c r="AK31" s="358"/>
      <c r="AL31" s="358"/>
      <c r="AM31" s="358"/>
      <c r="AN31" s="358"/>
      <c r="AO31" s="358"/>
      <c r="AP31" s="358"/>
      <c r="AQ31" s="359"/>
    </row>
    <row r="32" spans="1:43" s="3" customFormat="1" ht="20.100000000000001" customHeight="1">
      <c r="A32" s="366" t="s">
        <v>5</v>
      </c>
      <c r="B32" s="367"/>
      <c r="C32" s="367"/>
      <c r="D32" s="367"/>
      <c r="E32" s="367"/>
      <c r="F32" s="367"/>
      <c r="G32" s="367"/>
      <c r="H32" s="367"/>
      <c r="I32" s="367"/>
      <c r="J32" s="368"/>
      <c r="K32" s="369" t="str">
        <f>'List stavby'!B7</f>
        <v>Dlážděná 1003/7, 110 00 Praha 1</v>
      </c>
      <c r="L32" s="367"/>
      <c r="M32" s="367"/>
      <c r="N32" s="367"/>
      <c r="O32" s="367"/>
      <c r="P32" s="367"/>
      <c r="Q32" s="367"/>
      <c r="R32" s="367"/>
      <c r="S32" s="367"/>
      <c r="T32" s="367"/>
      <c r="U32" s="367"/>
      <c r="V32" s="367"/>
      <c r="W32" s="367"/>
      <c r="X32" s="367"/>
      <c r="Y32" s="367"/>
      <c r="Z32" s="367"/>
      <c r="AA32" s="370"/>
      <c r="AB32" s="360"/>
      <c r="AC32" s="361"/>
      <c r="AD32" s="361"/>
      <c r="AE32" s="361"/>
      <c r="AF32" s="361"/>
      <c r="AG32" s="361"/>
      <c r="AH32" s="361"/>
      <c r="AI32" s="361"/>
      <c r="AJ32" s="361"/>
      <c r="AK32" s="361"/>
      <c r="AL32" s="361"/>
      <c r="AM32" s="361"/>
      <c r="AN32" s="361"/>
      <c r="AO32" s="361"/>
      <c r="AP32" s="361"/>
      <c r="AQ32" s="362"/>
    </row>
    <row r="33" spans="1:74" s="3" customFormat="1" ht="20.100000000000001" customHeight="1">
      <c r="A33" s="366" t="s">
        <v>8</v>
      </c>
      <c r="B33" s="367"/>
      <c r="C33" s="367"/>
      <c r="D33" s="367"/>
      <c r="E33" s="367"/>
      <c r="F33" s="367"/>
      <c r="G33" s="367"/>
      <c r="H33" s="367"/>
      <c r="I33" s="367"/>
      <c r="J33" s="368"/>
      <c r="K33" s="369" t="str">
        <f>'List stavby'!B8</f>
        <v>Stavebí správa východ</v>
      </c>
      <c r="L33" s="367"/>
      <c r="M33" s="367"/>
      <c r="N33" s="367"/>
      <c r="O33" s="367"/>
      <c r="P33" s="367"/>
      <c r="Q33" s="367"/>
      <c r="R33" s="367"/>
      <c r="S33" s="367"/>
      <c r="T33" s="367"/>
      <c r="U33" s="367"/>
      <c r="V33" s="367"/>
      <c r="W33" s="367"/>
      <c r="X33" s="367"/>
      <c r="Y33" s="367"/>
      <c r="Z33" s="367"/>
      <c r="AA33" s="370"/>
      <c r="AB33" s="360"/>
      <c r="AC33" s="361"/>
      <c r="AD33" s="361"/>
      <c r="AE33" s="361"/>
      <c r="AF33" s="361"/>
      <c r="AG33" s="361"/>
      <c r="AH33" s="361"/>
      <c r="AI33" s="361"/>
      <c r="AJ33" s="361"/>
      <c r="AK33" s="361"/>
      <c r="AL33" s="361"/>
      <c r="AM33" s="361"/>
      <c r="AN33" s="361"/>
      <c r="AO33" s="361"/>
      <c r="AP33" s="361"/>
      <c r="AQ33" s="362"/>
    </row>
    <row r="34" spans="1:74" s="3" customFormat="1" ht="20.100000000000001" customHeight="1" thickBot="1">
      <c r="A34" s="371" t="s">
        <v>5</v>
      </c>
      <c r="B34" s="372"/>
      <c r="C34" s="372"/>
      <c r="D34" s="372"/>
      <c r="E34" s="372"/>
      <c r="F34" s="372"/>
      <c r="G34" s="372"/>
      <c r="H34" s="372"/>
      <c r="I34" s="372"/>
      <c r="J34" s="373"/>
      <c r="K34" s="374" t="str">
        <f>'List stavby'!B9</f>
        <v>Nerudova 773/1, 779 00 Olomouc</v>
      </c>
      <c r="L34" s="372"/>
      <c r="M34" s="372"/>
      <c r="N34" s="372"/>
      <c r="O34" s="372"/>
      <c r="P34" s="372"/>
      <c r="Q34" s="372"/>
      <c r="R34" s="372"/>
      <c r="S34" s="372"/>
      <c r="T34" s="372"/>
      <c r="U34" s="372"/>
      <c r="V34" s="372"/>
      <c r="W34" s="372"/>
      <c r="X34" s="372"/>
      <c r="Y34" s="372"/>
      <c r="Z34" s="372"/>
      <c r="AA34" s="375"/>
      <c r="AB34" s="363"/>
      <c r="AC34" s="364"/>
      <c r="AD34" s="364"/>
      <c r="AE34" s="364"/>
      <c r="AF34" s="364"/>
      <c r="AG34" s="364"/>
      <c r="AH34" s="364"/>
      <c r="AI34" s="364"/>
      <c r="AJ34" s="364"/>
      <c r="AK34" s="364"/>
      <c r="AL34" s="364"/>
      <c r="AM34" s="364"/>
      <c r="AN34" s="364"/>
      <c r="AO34" s="364"/>
      <c r="AP34" s="364"/>
      <c r="AQ34" s="365"/>
    </row>
    <row r="35" spans="1:74" s="3" customFormat="1" ht="15" customHeight="1" thickTop="1" thickBot="1">
      <c r="A35" s="378"/>
      <c r="B35" s="378"/>
      <c r="C35" s="378"/>
      <c r="D35" s="378"/>
      <c r="E35" s="378"/>
      <c r="F35" s="378"/>
      <c r="G35" s="378"/>
      <c r="H35" s="378"/>
      <c r="I35" s="378"/>
      <c r="J35" s="378"/>
      <c r="K35" s="378"/>
      <c r="L35" s="378"/>
      <c r="M35" s="378"/>
      <c r="N35" s="378"/>
      <c r="O35" s="378"/>
      <c r="P35" s="378"/>
      <c r="Q35" s="378"/>
      <c r="R35" s="378"/>
      <c r="S35" s="378"/>
      <c r="T35" s="378"/>
      <c r="U35" s="378"/>
      <c r="V35" s="378"/>
      <c r="W35" s="378"/>
      <c r="X35" s="378"/>
      <c r="Y35" s="378"/>
      <c r="Z35" s="378"/>
      <c r="AA35" s="378"/>
      <c r="AB35" s="378"/>
      <c r="AC35" s="378"/>
      <c r="AD35" s="378"/>
      <c r="AE35" s="378"/>
      <c r="AF35" s="378"/>
      <c r="AG35" s="378"/>
      <c r="AH35" s="378"/>
      <c r="AI35" s="378"/>
      <c r="AJ35" s="378"/>
      <c r="AK35" s="378"/>
      <c r="AL35" s="378"/>
      <c r="AM35" s="378"/>
      <c r="AN35" s="378"/>
      <c r="AO35" s="378"/>
      <c r="AP35" s="378"/>
      <c r="AQ35" s="378"/>
    </row>
    <row r="36" spans="1:74" s="3" customFormat="1" ht="20.100000000000001" customHeight="1" thickTop="1">
      <c r="A36" s="352" t="s">
        <v>472</v>
      </c>
      <c r="B36" s="353"/>
      <c r="C36" s="353"/>
      <c r="D36" s="353"/>
      <c r="E36" s="353"/>
      <c r="F36" s="353"/>
      <c r="G36" s="353"/>
      <c r="H36" s="353"/>
      <c r="I36" s="353"/>
      <c r="J36" s="354"/>
      <c r="K36" s="355" t="str">
        <f>'List stavby'!B12</f>
        <v>MORAVIA CONSULT Olomouc a.s.</v>
      </c>
      <c r="L36" s="353"/>
      <c r="M36" s="353"/>
      <c r="N36" s="353"/>
      <c r="O36" s="353"/>
      <c r="P36" s="353"/>
      <c r="Q36" s="353"/>
      <c r="R36" s="353"/>
      <c r="S36" s="353"/>
      <c r="T36" s="353"/>
      <c r="U36" s="353"/>
      <c r="V36" s="353"/>
      <c r="W36" s="353"/>
      <c r="X36" s="353"/>
      <c r="Y36" s="353"/>
      <c r="Z36" s="353"/>
      <c r="AA36" s="356"/>
      <c r="AB36" s="379" t="s">
        <v>19</v>
      </c>
      <c r="AC36" s="380"/>
      <c r="AD36" s="380"/>
      <c r="AE36" s="380"/>
      <c r="AF36" s="380"/>
      <c r="AG36" s="380"/>
      <c r="AH36" s="380"/>
      <c r="AI36" s="380"/>
      <c r="AJ36" s="380"/>
      <c r="AK36" s="380"/>
      <c r="AL36" s="380"/>
      <c r="AM36" s="380"/>
      <c r="AN36" s="380"/>
      <c r="AO36" s="380"/>
      <c r="AP36" s="380"/>
      <c r="AQ36" s="381"/>
      <c r="BV36" s="183"/>
    </row>
    <row r="37" spans="1:74" s="3" customFormat="1" ht="20.100000000000001" customHeight="1">
      <c r="A37" s="366" t="s">
        <v>5</v>
      </c>
      <c r="B37" s="367"/>
      <c r="C37" s="367"/>
      <c r="D37" s="367"/>
      <c r="E37" s="367"/>
      <c r="F37" s="367"/>
      <c r="G37" s="367"/>
      <c r="H37" s="367"/>
      <c r="I37" s="367"/>
      <c r="J37" s="368"/>
      <c r="K37" s="369" t="str">
        <f>'List stavby'!B13</f>
        <v>Legionářská 1085/8, 779 00 Olomouc</v>
      </c>
      <c r="L37" s="367"/>
      <c r="M37" s="367"/>
      <c r="N37" s="367"/>
      <c r="O37" s="367"/>
      <c r="P37" s="367"/>
      <c r="Q37" s="367"/>
      <c r="R37" s="367"/>
      <c r="S37" s="367"/>
      <c r="T37" s="367"/>
      <c r="U37" s="367"/>
      <c r="V37" s="367"/>
      <c r="W37" s="367"/>
      <c r="X37" s="367"/>
      <c r="Y37" s="367"/>
      <c r="Z37" s="367"/>
      <c r="AA37" s="370"/>
      <c r="AB37" s="382"/>
      <c r="AC37" s="383"/>
      <c r="AD37" s="383"/>
      <c r="AE37" s="383"/>
      <c r="AF37" s="383"/>
      <c r="AG37" s="383"/>
      <c r="AH37" s="383"/>
      <c r="AI37" s="383"/>
      <c r="AJ37" s="383"/>
      <c r="AK37" s="383"/>
      <c r="AL37" s="383"/>
      <c r="AM37" s="383"/>
      <c r="AN37" s="383"/>
      <c r="AO37" s="383"/>
      <c r="AP37" s="383"/>
      <c r="AQ37" s="384"/>
    </row>
    <row r="38" spans="1:74" s="3" customFormat="1" ht="20.100000000000001" customHeight="1">
      <c r="A38" s="388" t="s">
        <v>22</v>
      </c>
      <c r="B38" s="389"/>
      <c r="C38" s="389"/>
      <c r="D38" s="389"/>
      <c r="E38" s="389"/>
      <c r="F38" s="389"/>
      <c r="G38" s="389"/>
      <c r="H38" s="389"/>
      <c r="I38" s="389"/>
      <c r="J38" s="390"/>
      <c r="K38" s="5" t="s">
        <v>20</v>
      </c>
      <c r="L38" s="394" t="str">
        <f>'List stavby'!B14</f>
        <v>+420 585 570 444</v>
      </c>
      <c r="M38" s="367"/>
      <c r="N38" s="367"/>
      <c r="O38" s="367"/>
      <c r="P38" s="367"/>
      <c r="Q38" s="367"/>
      <c r="R38" s="367"/>
      <c r="S38" s="367"/>
      <c r="T38" s="367"/>
      <c r="U38" s="367"/>
      <c r="V38" s="367"/>
      <c r="W38" s="367"/>
      <c r="X38" s="367"/>
      <c r="Y38" s="367"/>
      <c r="Z38" s="367"/>
      <c r="AA38" s="370"/>
      <c r="AB38" s="382"/>
      <c r="AC38" s="383"/>
      <c r="AD38" s="383"/>
      <c r="AE38" s="383"/>
      <c r="AF38" s="383"/>
      <c r="AG38" s="383"/>
      <c r="AH38" s="383"/>
      <c r="AI38" s="383"/>
      <c r="AJ38" s="383"/>
      <c r="AK38" s="383"/>
      <c r="AL38" s="383"/>
      <c r="AM38" s="383"/>
      <c r="AN38" s="383"/>
      <c r="AO38" s="383"/>
      <c r="AP38" s="383"/>
      <c r="AQ38" s="384"/>
    </row>
    <row r="39" spans="1:74" s="3" customFormat="1" ht="20.100000000000001" customHeight="1">
      <c r="A39" s="391"/>
      <c r="B39" s="392"/>
      <c r="C39" s="392"/>
      <c r="D39" s="392"/>
      <c r="E39" s="392"/>
      <c r="F39" s="392"/>
      <c r="G39" s="392"/>
      <c r="H39" s="392"/>
      <c r="I39" s="392"/>
      <c r="J39" s="393"/>
      <c r="K39" s="5" t="s">
        <v>21</v>
      </c>
      <c r="L39" s="395" t="str">
        <f>'List stavby'!B15</f>
        <v xml:space="preserve"> moravia@moravia.cz</v>
      </c>
      <c r="M39" s="395"/>
      <c r="N39" s="395"/>
      <c r="O39" s="395"/>
      <c r="P39" s="395"/>
      <c r="Q39" s="395"/>
      <c r="R39" s="395"/>
      <c r="S39" s="395"/>
      <c r="T39" s="395"/>
      <c r="U39" s="395"/>
      <c r="V39" s="395"/>
      <c r="W39" s="395"/>
      <c r="X39" s="395"/>
      <c r="Y39" s="395"/>
      <c r="Z39" s="395"/>
      <c r="AA39" s="396"/>
      <c r="AB39" s="385"/>
      <c r="AC39" s="386"/>
      <c r="AD39" s="386"/>
      <c r="AE39" s="386"/>
      <c r="AF39" s="386"/>
      <c r="AG39" s="386"/>
      <c r="AH39" s="386"/>
      <c r="AI39" s="386"/>
      <c r="AJ39" s="386"/>
      <c r="AK39" s="386"/>
      <c r="AL39" s="386"/>
      <c r="AM39" s="386"/>
      <c r="AN39" s="386"/>
      <c r="AO39" s="386"/>
      <c r="AP39" s="386"/>
      <c r="AQ39" s="387"/>
    </row>
    <row r="40" spans="1:74" s="3" customFormat="1" ht="20.100000000000001" customHeight="1" thickBot="1">
      <c r="A40" s="181" t="s">
        <v>468</v>
      </c>
      <c r="B40" s="182"/>
      <c r="C40" s="182"/>
      <c r="D40" s="182"/>
      <c r="E40" s="182"/>
      <c r="F40" s="182"/>
      <c r="G40" s="182"/>
      <c r="H40" s="182"/>
      <c r="I40" s="182"/>
      <c r="J40" s="182"/>
      <c r="K40" s="377" t="str">
        <f>'List stavby'!B17</f>
        <v>Ing. Pavel Kučera</v>
      </c>
      <c r="L40" s="377"/>
      <c r="M40" s="377"/>
      <c r="N40" s="377"/>
      <c r="O40" s="377"/>
      <c r="P40" s="377"/>
      <c r="Q40" s="377"/>
      <c r="R40" s="377"/>
      <c r="S40" s="377"/>
      <c r="T40" s="438"/>
      <c r="U40" s="409" t="s">
        <v>80</v>
      </c>
      <c r="V40" s="410"/>
      <c r="W40" s="410"/>
      <c r="X40" s="410"/>
      <c r="Y40" s="410"/>
      <c r="Z40" s="410"/>
      <c r="AA40" s="418" t="str">
        <f>'List stavby'!B16</f>
        <v>20-110-230-US</v>
      </c>
      <c r="AB40" s="418"/>
      <c r="AC40" s="418"/>
      <c r="AD40" s="418"/>
      <c r="AE40" s="418"/>
      <c r="AF40" s="419"/>
      <c r="AG40" s="409" t="s">
        <v>477</v>
      </c>
      <c r="AH40" s="410"/>
      <c r="AI40" s="410"/>
      <c r="AJ40" s="410"/>
      <c r="AK40" s="410"/>
      <c r="AL40" s="410"/>
      <c r="AM40" s="411" t="str">
        <f>'List stavby'!B4</f>
        <v>S621700033</v>
      </c>
      <c r="AN40" s="411"/>
      <c r="AO40" s="411"/>
      <c r="AP40" s="411"/>
      <c r="AQ40" s="412"/>
    </row>
    <row r="41" spans="1:74" s="3" customFormat="1" ht="15" customHeight="1" thickTop="1" thickBot="1">
      <c r="A41" s="378"/>
      <c r="B41" s="378"/>
      <c r="C41" s="378"/>
      <c r="D41" s="378"/>
      <c r="E41" s="378"/>
      <c r="F41" s="378"/>
      <c r="G41" s="378"/>
      <c r="H41" s="378"/>
      <c r="I41" s="378"/>
      <c r="J41" s="378"/>
      <c r="K41" s="378"/>
      <c r="L41" s="378"/>
      <c r="M41" s="378"/>
      <c r="N41" s="378"/>
      <c r="O41" s="378"/>
      <c r="P41" s="378"/>
      <c r="Q41" s="378"/>
      <c r="R41" s="378"/>
      <c r="S41" s="378"/>
      <c r="T41" s="378"/>
      <c r="U41" s="378"/>
      <c r="V41" s="378"/>
      <c r="W41" s="378"/>
      <c r="X41" s="378"/>
      <c r="Y41" s="378"/>
      <c r="Z41" s="378"/>
      <c r="AA41" s="378"/>
      <c r="AB41" s="378"/>
      <c r="AC41" s="378"/>
      <c r="AD41" s="378"/>
      <c r="AE41" s="378"/>
      <c r="AF41" s="378"/>
      <c r="AG41" s="378"/>
      <c r="AH41" s="378"/>
      <c r="AI41" s="378"/>
      <c r="AJ41" s="378"/>
      <c r="AK41" s="378"/>
      <c r="AL41" s="378"/>
      <c r="AM41" s="378"/>
      <c r="AN41" s="378"/>
      <c r="AO41" s="378"/>
      <c r="AP41" s="378"/>
      <c r="AQ41" s="378"/>
    </row>
    <row r="42" spans="1:74" s="3" customFormat="1" ht="24.95" customHeight="1" thickTop="1">
      <c r="A42" s="420" t="s">
        <v>2</v>
      </c>
      <c r="B42" s="421"/>
      <c r="C42" s="421"/>
      <c r="D42" s="421"/>
      <c r="E42" s="421"/>
      <c r="F42" s="421"/>
      <c r="G42" s="421"/>
      <c r="H42" s="421"/>
      <c r="I42" s="421"/>
      <c r="J42" s="422"/>
      <c r="K42" s="429" t="str">
        <f>'List stavby'!B1</f>
        <v>Optimalizace traťového úseku Havířov (včetně) - zastávka Havířov střed (mimo)</v>
      </c>
      <c r="L42" s="430"/>
      <c r="M42" s="430"/>
      <c r="N42" s="430"/>
      <c r="O42" s="430"/>
      <c r="P42" s="430"/>
      <c r="Q42" s="430"/>
      <c r="R42" s="430"/>
      <c r="S42" s="430"/>
      <c r="T42" s="430"/>
      <c r="U42" s="430"/>
      <c r="V42" s="430"/>
      <c r="W42" s="430"/>
      <c r="X42" s="430"/>
      <c r="Y42" s="430"/>
      <c r="Z42" s="430"/>
      <c r="AA42" s="430"/>
      <c r="AB42" s="430"/>
      <c r="AC42" s="430"/>
      <c r="AD42" s="430"/>
      <c r="AE42" s="430"/>
      <c r="AF42" s="431"/>
      <c r="AG42" s="397" t="s">
        <v>11</v>
      </c>
      <c r="AH42" s="398"/>
      <c r="AI42" s="398"/>
      <c r="AJ42" s="398"/>
      <c r="AK42" s="398"/>
      <c r="AL42" s="398"/>
      <c r="AM42" s="398"/>
      <c r="AN42" s="398"/>
      <c r="AO42" s="398"/>
      <c r="AP42" s="398"/>
      <c r="AQ42" s="399"/>
    </row>
    <row r="43" spans="1:74" s="3" customFormat="1" ht="24.95" customHeight="1">
      <c r="A43" s="423"/>
      <c r="B43" s="424"/>
      <c r="C43" s="424"/>
      <c r="D43" s="424"/>
      <c r="E43" s="424"/>
      <c r="F43" s="424"/>
      <c r="G43" s="424"/>
      <c r="H43" s="424"/>
      <c r="I43" s="424"/>
      <c r="J43" s="425"/>
      <c r="K43" s="432"/>
      <c r="L43" s="433"/>
      <c r="M43" s="433"/>
      <c r="N43" s="433"/>
      <c r="O43" s="433"/>
      <c r="P43" s="433"/>
      <c r="Q43" s="433"/>
      <c r="R43" s="433"/>
      <c r="S43" s="433"/>
      <c r="T43" s="433"/>
      <c r="U43" s="433"/>
      <c r="V43" s="433"/>
      <c r="W43" s="433"/>
      <c r="X43" s="433"/>
      <c r="Y43" s="433"/>
      <c r="Z43" s="433"/>
      <c r="AA43" s="433"/>
      <c r="AB43" s="433"/>
      <c r="AC43" s="433"/>
      <c r="AD43" s="433"/>
      <c r="AE43" s="433"/>
      <c r="AF43" s="434"/>
      <c r="AG43" s="400" t="str">
        <f>'List stavby'!B2</f>
        <v>DUSP</v>
      </c>
      <c r="AH43" s="401"/>
      <c r="AI43" s="401"/>
      <c r="AJ43" s="401"/>
      <c r="AK43" s="401"/>
      <c r="AL43" s="401"/>
      <c r="AM43" s="401"/>
      <c r="AN43" s="401"/>
      <c r="AO43" s="401"/>
      <c r="AP43" s="401"/>
      <c r="AQ43" s="402"/>
    </row>
    <row r="44" spans="1:74" s="3" customFormat="1" ht="24.95" customHeight="1">
      <c r="A44" s="423"/>
      <c r="B44" s="424"/>
      <c r="C44" s="424"/>
      <c r="D44" s="424"/>
      <c r="E44" s="424"/>
      <c r="F44" s="424"/>
      <c r="G44" s="424"/>
      <c r="H44" s="424"/>
      <c r="I44" s="424"/>
      <c r="J44" s="425"/>
      <c r="K44" s="432"/>
      <c r="L44" s="433"/>
      <c r="M44" s="433"/>
      <c r="N44" s="433"/>
      <c r="O44" s="433"/>
      <c r="P44" s="433"/>
      <c r="Q44" s="433"/>
      <c r="R44" s="433"/>
      <c r="S44" s="433"/>
      <c r="T44" s="433"/>
      <c r="U44" s="433"/>
      <c r="V44" s="433"/>
      <c r="W44" s="433"/>
      <c r="X44" s="433"/>
      <c r="Y44" s="433"/>
      <c r="Z44" s="433"/>
      <c r="AA44" s="433"/>
      <c r="AB44" s="433"/>
      <c r="AC44" s="433"/>
      <c r="AD44" s="433"/>
      <c r="AE44" s="433"/>
      <c r="AF44" s="434"/>
      <c r="AG44" s="403" t="s">
        <v>475</v>
      </c>
      <c r="AH44" s="404"/>
      <c r="AI44" s="404"/>
      <c r="AJ44" s="404"/>
      <c r="AK44" s="404"/>
      <c r="AL44" s="404"/>
      <c r="AM44" s="404"/>
      <c r="AN44" s="404"/>
      <c r="AO44" s="404"/>
      <c r="AP44" s="404"/>
      <c r="AQ44" s="405"/>
    </row>
    <row r="45" spans="1:74" s="3" customFormat="1" ht="24.95" customHeight="1">
      <c r="A45" s="426"/>
      <c r="B45" s="427"/>
      <c r="C45" s="427"/>
      <c r="D45" s="427"/>
      <c r="E45" s="427"/>
      <c r="F45" s="427"/>
      <c r="G45" s="427"/>
      <c r="H45" s="427"/>
      <c r="I45" s="427"/>
      <c r="J45" s="428"/>
      <c r="K45" s="435"/>
      <c r="L45" s="436"/>
      <c r="M45" s="436"/>
      <c r="N45" s="436"/>
      <c r="O45" s="436"/>
      <c r="P45" s="436"/>
      <c r="Q45" s="436"/>
      <c r="R45" s="436"/>
      <c r="S45" s="436"/>
      <c r="T45" s="436"/>
      <c r="U45" s="436"/>
      <c r="V45" s="436"/>
      <c r="W45" s="436"/>
      <c r="X45" s="436"/>
      <c r="Y45" s="436"/>
      <c r="Z45" s="436"/>
      <c r="AA45" s="436"/>
      <c r="AB45" s="436"/>
      <c r="AC45" s="436"/>
      <c r="AD45" s="436"/>
      <c r="AE45" s="436"/>
      <c r="AF45" s="437"/>
      <c r="AG45" s="406">
        <f>'List stavby'!B3</f>
        <v>44612</v>
      </c>
      <c r="AH45" s="407"/>
      <c r="AI45" s="407"/>
      <c r="AJ45" s="407"/>
      <c r="AK45" s="407"/>
      <c r="AL45" s="407"/>
      <c r="AM45" s="407"/>
      <c r="AN45" s="407"/>
      <c r="AO45" s="407"/>
      <c r="AP45" s="407"/>
      <c r="AQ45" s="408"/>
    </row>
    <row r="46" spans="1:74" s="3" customFormat="1" ht="20.100000000000001" customHeight="1" thickBot="1">
      <c r="A46" s="376" t="s">
        <v>23</v>
      </c>
      <c r="B46" s="377"/>
      <c r="C46" s="377"/>
      <c r="D46" s="377"/>
      <c r="E46" s="377"/>
      <c r="F46" s="377"/>
      <c r="G46" s="377"/>
      <c r="H46" s="377"/>
      <c r="I46" s="377"/>
      <c r="J46" s="377"/>
      <c r="K46" s="286" t="str">
        <f>'List stavby'!B5</f>
        <v>Moravskoslezský</v>
      </c>
      <c r="L46" s="286"/>
      <c r="M46" s="286"/>
      <c r="N46" s="286"/>
      <c r="O46" s="286"/>
      <c r="P46" s="286"/>
      <c r="Q46" s="286"/>
      <c r="R46" s="286"/>
      <c r="S46" s="286"/>
      <c r="T46" s="287"/>
      <c r="U46" s="288" t="s">
        <v>24</v>
      </c>
      <c r="V46" s="289"/>
      <c r="W46" s="289"/>
      <c r="X46" s="289"/>
      <c r="Y46" s="289"/>
      <c r="Z46" s="289"/>
      <c r="AA46" s="290" t="str">
        <f>'List stavby'!B21&amp;" – "&amp;'List stavby'!B25</f>
        <v>Prostřední Suchá [637742] – Šenov u Ostravy [762342]</v>
      </c>
      <c r="AB46" s="290"/>
      <c r="AC46" s="290"/>
      <c r="AD46" s="290"/>
      <c r="AE46" s="290"/>
      <c r="AF46" s="290"/>
      <c r="AG46" s="290"/>
      <c r="AH46" s="290"/>
      <c r="AI46" s="290"/>
      <c r="AJ46" s="290"/>
      <c r="AK46" s="290"/>
      <c r="AL46" s="290"/>
      <c r="AM46" s="290"/>
      <c r="AN46" s="290"/>
      <c r="AO46" s="290"/>
      <c r="AP46" s="290"/>
      <c r="AQ46" s="291"/>
    </row>
    <row r="47" spans="1:74" s="3" customFormat="1" ht="9.9499999999999993" customHeight="1" thickTop="1">
      <c r="A47" s="414" t="s">
        <v>477</v>
      </c>
      <c r="B47" s="415"/>
      <c r="C47" s="415"/>
      <c r="D47" s="415"/>
      <c r="E47" s="415"/>
      <c r="F47" s="415"/>
      <c r="G47" s="415"/>
      <c r="H47" s="415"/>
      <c r="I47" s="415"/>
      <c r="J47" s="416"/>
      <c r="K47" s="417" t="s">
        <v>11</v>
      </c>
      <c r="L47" s="415"/>
      <c r="M47" s="415"/>
      <c r="N47" s="415"/>
      <c r="O47" s="416"/>
      <c r="P47" s="417" t="s">
        <v>59</v>
      </c>
      <c r="Q47" s="415"/>
      <c r="R47" s="415"/>
      <c r="S47" s="415"/>
      <c r="T47" s="415"/>
      <c r="U47" s="416"/>
      <c r="V47" s="417" t="s">
        <v>82</v>
      </c>
      <c r="W47" s="415"/>
      <c r="X47" s="415"/>
      <c r="Y47" s="415"/>
      <c r="Z47" s="415"/>
      <c r="AA47" s="415"/>
      <c r="AB47" s="415"/>
      <c r="AC47" s="415"/>
      <c r="AD47" s="416"/>
      <c r="AE47" s="417" t="s">
        <v>77</v>
      </c>
      <c r="AF47" s="415"/>
      <c r="AG47" s="416"/>
      <c r="AH47" s="179" t="s">
        <v>81</v>
      </c>
      <c r="AI47" s="180"/>
      <c r="AJ47" s="180"/>
      <c r="AK47" s="180"/>
      <c r="AL47" s="180"/>
      <c r="AM47" s="180"/>
      <c r="AN47" s="179" t="s">
        <v>474</v>
      </c>
      <c r="AO47" s="180"/>
      <c r="AP47" s="180"/>
      <c r="AQ47" s="178"/>
    </row>
    <row r="48" spans="1:74" ht="15" customHeight="1">
      <c r="A48" s="16" t="str">
        <f>MID(AM40,1,1)</f>
        <v>S</v>
      </c>
      <c r="B48" s="17" t="str">
        <f>MID(AM40,2,1)</f>
        <v>6</v>
      </c>
      <c r="C48" s="17" t="str">
        <f>MID(AM40,3,1)</f>
        <v>2</v>
      </c>
      <c r="D48" s="17" t="str">
        <f>MID(AM40,4,1)</f>
        <v>1</v>
      </c>
      <c r="E48" s="17" t="str">
        <f>MID(AM40,5,1)</f>
        <v>7</v>
      </c>
      <c r="F48" s="17" t="str">
        <f>MID(AM40,6,1)</f>
        <v>0</v>
      </c>
      <c r="G48" s="17" t="str">
        <f>MID(AM40,7,1)</f>
        <v>0</v>
      </c>
      <c r="H48" s="17" t="str">
        <f>MID(AM40,8,1)</f>
        <v>0</v>
      </c>
      <c r="I48" s="17" t="str">
        <f>MID(AM40,9,1)</f>
        <v>3</v>
      </c>
      <c r="J48" s="17" t="str">
        <f>MID(AM40,10,1)</f>
        <v>3</v>
      </c>
      <c r="K48" s="17" t="s">
        <v>1</v>
      </c>
      <c r="L48" s="17" t="str">
        <f>IF(MID($AG$43,1,1)="","X",MID($AG$43,1,1))</f>
        <v>D</v>
      </c>
      <c r="M48" s="17" t="str">
        <f>IF(MID($AG$43,2,1)="","X",MID($AG$43,2,1))</f>
        <v>U</v>
      </c>
      <c r="N48" s="17" t="str">
        <f>IF(MID($AG$43,3,1)="","X",MID($AG$43,3,1))</f>
        <v>S</v>
      </c>
      <c r="O48" s="17" t="str">
        <f>IF(MID($AG$43,4,1)="","X",MID($AG$43,4,1))</f>
        <v>P</v>
      </c>
      <c r="P48" s="17" t="s">
        <v>1</v>
      </c>
      <c r="Q48" s="17" t="s">
        <v>0</v>
      </c>
      <c r="R48" s="17" t="s">
        <v>0</v>
      </c>
      <c r="S48" s="17" t="s">
        <v>0</v>
      </c>
      <c r="T48" s="17" t="s">
        <v>0</v>
      </c>
      <c r="U48" s="17" t="s">
        <v>0</v>
      </c>
      <c r="V48" s="17" t="s">
        <v>1</v>
      </c>
      <c r="W48" s="17" t="s">
        <v>0</v>
      </c>
      <c r="X48" s="17" t="s">
        <v>0</v>
      </c>
      <c r="Y48" s="17" t="s">
        <v>0</v>
      </c>
      <c r="Z48" s="17" t="s">
        <v>0</v>
      </c>
      <c r="AA48" s="17" t="s">
        <v>0</v>
      </c>
      <c r="AB48" s="17" t="s">
        <v>0</v>
      </c>
      <c r="AC48" s="17" t="s">
        <v>0</v>
      </c>
      <c r="AD48" s="17" t="s">
        <v>0</v>
      </c>
      <c r="AE48" s="17" t="s">
        <v>1</v>
      </c>
      <c r="AF48" s="17" t="s">
        <v>0</v>
      </c>
      <c r="AG48" s="17" t="s">
        <v>0</v>
      </c>
      <c r="AH48" s="17" t="s">
        <v>1</v>
      </c>
      <c r="AI48" s="119" t="str">
        <f>IF(MID(AL41,1,1)="","X",MID(AL41,1,1))</f>
        <v>X</v>
      </c>
      <c r="AJ48" s="17" t="s">
        <v>1</v>
      </c>
      <c r="AK48" s="17" t="s">
        <v>0</v>
      </c>
      <c r="AL48" s="17" t="s">
        <v>0</v>
      </c>
      <c r="AM48" s="17" t="s">
        <v>0</v>
      </c>
      <c r="AN48" s="17" t="s">
        <v>1</v>
      </c>
      <c r="AO48" s="17" t="str">
        <f>IF(MID(A26,1,1)="","X",MID(A26,1,1))</f>
        <v>0</v>
      </c>
      <c r="AP48" s="17" t="str">
        <f>IF(MID(A26,2,1)="","X",IF(MID(A26,3,1)="","0",IF(MID(A26,2,1)="","X",MID(A26,2,1))))</f>
        <v>0</v>
      </c>
      <c r="AQ48" s="18" t="str">
        <f>IF(MID(A26,2,1)="","X",IF(MID(A26,3,1)="",MID(A26,2,1),MID(A26,3,1)))</f>
        <v>0</v>
      </c>
    </row>
    <row r="49" spans="1:43" ht="20.100000000000001" customHeight="1">
      <c r="A49" s="413" t="s">
        <v>214</v>
      </c>
      <c r="B49" s="413"/>
      <c r="C49" s="413"/>
      <c r="D49" s="413"/>
      <c r="E49" s="413"/>
      <c r="F49" s="413"/>
      <c r="G49" s="413"/>
      <c r="H49" s="413"/>
      <c r="I49" s="413"/>
      <c r="J49" s="413"/>
      <c r="K49" s="413"/>
      <c r="L49" s="413"/>
      <c r="M49" s="413"/>
      <c r="N49" s="413"/>
      <c r="O49" s="413"/>
      <c r="P49" s="413"/>
      <c r="Q49" s="413"/>
      <c r="R49" s="413"/>
      <c r="S49" s="413"/>
      <c r="T49" s="413"/>
      <c r="U49" s="413"/>
      <c r="V49" s="413"/>
      <c r="W49" s="413"/>
      <c r="X49" s="413"/>
      <c r="Y49" s="413"/>
      <c r="Z49" s="413"/>
      <c r="AA49" s="413"/>
      <c r="AB49" s="413"/>
      <c r="AC49" s="413"/>
      <c r="AD49" s="413"/>
      <c r="AE49" s="413"/>
      <c r="AF49" s="413"/>
      <c r="AG49" s="413"/>
      <c r="AH49" s="413"/>
      <c r="AI49" s="413"/>
      <c r="AJ49" s="413"/>
      <c r="AK49" s="413"/>
      <c r="AL49" s="413"/>
      <c r="AM49" s="413"/>
      <c r="AN49" s="413"/>
      <c r="AO49" s="413"/>
      <c r="AP49" s="413"/>
      <c r="AQ49" s="413"/>
    </row>
  </sheetData>
  <mergeCells count="72">
    <mergeCell ref="AA40:AF40"/>
    <mergeCell ref="A41:AQ41"/>
    <mergeCell ref="A42:J45"/>
    <mergeCell ref="K42:AF45"/>
    <mergeCell ref="K40:T40"/>
    <mergeCell ref="AG40:AL40"/>
    <mergeCell ref="A49:AQ49"/>
    <mergeCell ref="A47:J47"/>
    <mergeCell ref="K47:O47"/>
    <mergeCell ref="P47:U47"/>
    <mergeCell ref="V47:AD47"/>
    <mergeCell ref="AE47:AG47"/>
    <mergeCell ref="A46:J46"/>
    <mergeCell ref="A35:AQ35"/>
    <mergeCell ref="A36:J36"/>
    <mergeCell ref="K36:AA36"/>
    <mergeCell ref="AB36:AQ39"/>
    <mergeCell ref="A37:J37"/>
    <mergeCell ref="K37:AA37"/>
    <mergeCell ref="A38:J39"/>
    <mergeCell ref="L38:AA38"/>
    <mergeCell ref="L39:AA39"/>
    <mergeCell ref="AG42:AQ42"/>
    <mergeCell ref="AG43:AQ43"/>
    <mergeCell ref="AG44:AQ44"/>
    <mergeCell ref="AG45:AQ45"/>
    <mergeCell ref="U40:Z40"/>
    <mergeCell ref="AM40:AQ40"/>
    <mergeCell ref="A31:J31"/>
    <mergeCell ref="K31:AA31"/>
    <mergeCell ref="AB31:AQ34"/>
    <mergeCell ref="A32:J32"/>
    <mergeCell ref="K32:AA32"/>
    <mergeCell ref="A33:J33"/>
    <mergeCell ref="K33:AA33"/>
    <mergeCell ref="A34:J34"/>
    <mergeCell ref="K34:AA34"/>
    <mergeCell ref="A28:E28"/>
    <mergeCell ref="F28:J28"/>
    <mergeCell ref="K28:AK28"/>
    <mergeCell ref="AL28:AQ28"/>
    <mergeCell ref="A29:E29"/>
    <mergeCell ref="F29:J29"/>
    <mergeCell ref="K29:AK29"/>
    <mergeCell ref="AL29:AQ29"/>
    <mergeCell ref="AC23:AQ23"/>
    <mergeCell ref="AC24:AK24"/>
    <mergeCell ref="AL24:AQ24"/>
    <mergeCell ref="A27:E27"/>
    <mergeCell ref="F27:J27"/>
    <mergeCell ref="K27:AK27"/>
    <mergeCell ref="AL27:AQ27"/>
    <mergeCell ref="A26:E26"/>
    <mergeCell ref="F26:J26"/>
    <mergeCell ref="K26:AK26"/>
    <mergeCell ref="AL26:AQ26"/>
    <mergeCell ref="K46:T46"/>
    <mergeCell ref="U46:Z46"/>
    <mergeCell ref="AA46:AQ46"/>
    <mergeCell ref="A1:AQ5"/>
    <mergeCell ref="A25:E25"/>
    <mergeCell ref="F25:J25"/>
    <mergeCell ref="K25:AK25"/>
    <mergeCell ref="AL25:AQ25"/>
    <mergeCell ref="AC12:AQ15"/>
    <mergeCell ref="AC17:AQ22"/>
    <mergeCell ref="A7:AQ10"/>
    <mergeCell ref="A6:AQ6"/>
    <mergeCell ref="A12:AB24"/>
    <mergeCell ref="A11:AB11"/>
    <mergeCell ref="AC11:AQ11"/>
    <mergeCell ref="AC16:AQ16"/>
  </mergeCells>
  <pageMargins left="0.78740157480314965" right="0.59055118110236227" top="0.39370078740157483" bottom="0.39370078740157483" header="0" footer="0"/>
  <pageSetup paperSize="9" scale="74" fitToHeight="0" orientation="portrait" r:id="rId1"/>
  <ignoredErrors>
    <ignoredError sqref="A26" numberStoredAsText="1"/>
  </ignoredError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A198"/>
  <sheetViews>
    <sheetView showGridLines="0" view="pageBreakPreview" zoomScale="115" zoomScaleNormal="70" zoomScaleSheetLayoutView="115" workbookViewId="0">
      <selection activeCell="K48" sqref="K48:AF48"/>
    </sheetView>
  </sheetViews>
  <sheetFormatPr defaultColWidth="1.09765625" defaultRowHeight="15"/>
  <cols>
    <col min="1" max="15" width="2.19921875" style="1" customWidth="1"/>
    <col min="16" max="22" width="2.296875" style="1" customWidth="1"/>
    <col min="23" max="43" width="2.19921875" style="1" customWidth="1"/>
    <col min="44" max="46" width="5.09765625" style="1" customWidth="1"/>
    <col min="47" max="47" width="14.19921875" style="206" customWidth="1"/>
    <col min="48" max="49" width="15.59765625" style="206" customWidth="1"/>
    <col min="50" max="50" width="70.8984375" style="191" customWidth="1"/>
    <col min="51" max="63" width="5.09765625" style="1" customWidth="1"/>
    <col min="64" max="16384" width="1.09765625" style="1"/>
  </cols>
  <sheetData>
    <row r="1" spans="1:52" s="3" customFormat="1" ht="20.100000000000001" customHeight="1" thickBot="1">
      <c r="A1" s="534" t="s">
        <v>451</v>
      </c>
      <c r="B1" s="531"/>
      <c r="C1" s="531"/>
      <c r="D1" s="531"/>
      <c r="E1" s="531"/>
      <c r="F1" s="531"/>
      <c r="G1" s="531"/>
      <c r="H1" s="531"/>
      <c r="I1" s="531"/>
      <c r="J1" s="531"/>
      <c r="K1" s="531"/>
      <c r="L1" s="531"/>
      <c r="M1" s="531"/>
      <c r="N1" s="531"/>
      <c r="O1" s="531"/>
      <c r="P1" s="531"/>
      <c r="Q1" s="531"/>
      <c r="R1" s="531"/>
      <c r="S1" s="531"/>
      <c r="T1" s="531"/>
      <c r="U1" s="531"/>
      <c r="V1" s="531"/>
      <c r="W1" s="531"/>
      <c r="X1" s="531"/>
      <c r="Y1" s="531"/>
      <c r="Z1" s="531"/>
      <c r="AA1" s="531"/>
      <c r="AB1" s="531"/>
      <c r="AC1" s="531"/>
      <c r="AD1" s="531"/>
      <c r="AE1" s="531"/>
      <c r="AF1" s="531"/>
      <c r="AG1" s="531"/>
      <c r="AH1" s="531"/>
      <c r="AI1" s="531"/>
      <c r="AJ1" s="531"/>
      <c r="AK1" s="531"/>
      <c r="AL1" s="531"/>
      <c r="AM1" s="531"/>
      <c r="AN1" s="531"/>
      <c r="AO1" s="531"/>
      <c r="AP1" s="531"/>
      <c r="AQ1" s="532"/>
      <c r="AU1" s="207" t="s">
        <v>684</v>
      </c>
      <c r="AV1" s="199" t="s">
        <v>627</v>
      </c>
      <c r="AW1" s="199" t="s">
        <v>628</v>
      </c>
      <c r="AX1" s="196" t="s">
        <v>629</v>
      </c>
      <c r="AZ1" s="237" t="s">
        <v>225</v>
      </c>
    </row>
    <row r="2" spans="1:52" s="3" customFormat="1" ht="20.100000000000001" customHeight="1" thickTop="1">
      <c r="A2" s="535"/>
      <c r="B2" s="389"/>
      <c r="C2" s="389"/>
      <c r="D2" s="389"/>
      <c r="E2" s="389"/>
      <c r="F2" s="389"/>
      <c r="G2" s="389"/>
      <c r="H2" s="389"/>
      <c r="I2" s="389"/>
      <c r="J2" s="389"/>
      <c r="K2" s="389"/>
      <c r="L2" s="389"/>
      <c r="M2" s="389"/>
      <c r="N2" s="389"/>
      <c r="O2" s="389"/>
      <c r="P2" s="389"/>
      <c r="Q2" s="389"/>
      <c r="R2" s="389"/>
      <c r="S2" s="389"/>
      <c r="T2" s="389"/>
      <c r="U2" s="389"/>
      <c r="V2" s="389"/>
      <c r="W2" s="389"/>
      <c r="X2" s="389"/>
      <c r="Y2" s="389"/>
      <c r="Z2" s="389"/>
      <c r="AA2" s="389"/>
      <c r="AB2" s="389"/>
      <c r="AC2" s="389"/>
      <c r="AD2" s="389"/>
      <c r="AE2" s="389"/>
      <c r="AF2" s="389"/>
      <c r="AG2" s="389"/>
      <c r="AH2" s="389"/>
      <c r="AI2" s="389"/>
      <c r="AJ2" s="389"/>
      <c r="AK2" s="389"/>
      <c r="AL2" s="389"/>
      <c r="AM2" s="389"/>
      <c r="AN2" s="389"/>
      <c r="AO2" s="389"/>
      <c r="AP2" s="389"/>
      <c r="AQ2" s="390"/>
      <c r="AU2" s="208" t="s">
        <v>685</v>
      </c>
      <c r="AV2" s="200" t="s">
        <v>480</v>
      </c>
      <c r="AW2" s="200" t="s">
        <v>556</v>
      </c>
      <c r="AX2" s="195" t="s">
        <v>630</v>
      </c>
      <c r="AZ2" s="237" t="s">
        <v>226</v>
      </c>
    </row>
    <row r="3" spans="1:52" s="3" customFormat="1" ht="20.100000000000001" customHeight="1">
      <c r="A3" s="535"/>
      <c r="B3" s="389"/>
      <c r="C3" s="389"/>
      <c r="D3" s="389"/>
      <c r="E3" s="389"/>
      <c r="F3" s="389"/>
      <c r="G3" s="389"/>
      <c r="H3" s="389"/>
      <c r="I3" s="389"/>
      <c r="J3" s="389"/>
      <c r="K3" s="389"/>
      <c r="L3" s="389"/>
      <c r="M3" s="389"/>
      <c r="N3" s="389"/>
      <c r="O3" s="389"/>
      <c r="P3" s="389"/>
      <c r="Q3" s="389"/>
      <c r="R3" s="389"/>
      <c r="S3" s="389"/>
      <c r="T3" s="389"/>
      <c r="U3" s="389"/>
      <c r="V3" s="389"/>
      <c r="W3" s="389"/>
      <c r="X3" s="389"/>
      <c r="Y3" s="389"/>
      <c r="Z3" s="389"/>
      <c r="AA3" s="389"/>
      <c r="AB3" s="389"/>
      <c r="AC3" s="389"/>
      <c r="AD3" s="389"/>
      <c r="AE3" s="389"/>
      <c r="AF3" s="389"/>
      <c r="AG3" s="389"/>
      <c r="AH3" s="389"/>
      <c r="AI3" s="389"/>
      <c r="AJ3" s="389"/>
      <c r="AK3" s="389"/>
      <c r="AL3" s="389"/>
      <c r="AM3" s="389"/>
      <c r="AN3" s="389"/>
      <c r="AO3" s="389"/>
      <c r="AP3" s="389"/>
      <c r="AQ3" s="390"/>
      <c r="AU3" s="209" t="s">
        <v>686</v>
      </c>
      <c r="AV3" s="201" t="s">
        <v>481</v>
      </c>
      <c r="AW3" s="201" t="s">
        <v>557</v>
      </c>
      <c r="AX3" s="192" t="s">
        <v>631</v>
      </c>
      <c r="AZ3" s="237" t="s">
        <v>378</v>
      </c>
    </row>
    <row r="4" spans="1:52" s="3" customFormat="1" ht="20.100000000000001" customHeight="1">
      <c r="A4" s="536"/>
      <c r="B4" s="537"/>
      <c r="C4" s="537"/>
      <c r="D4" s="537"/>
      <c r="E4" s="537"/>
      <c r="F4" s="537"/>
      <c r="G4" s="537"/>
      <c r="H4" s="537"/>
      <c r="I4" s="537"/>
      <c r="J4" s="537"/>
      <c r="K4" s="537"/>
      <c r="L4" s="537"/>
      <c r="M4" s="537"/>
      <c r="N4" s="537"/>
      <c r="O4" s="537"/>
      <c r="P4" s="537"/>
      <c r="Q4" s="537"/>
      <c r="R4" s="537"/>
      <c r="S4" s="537"/>
      <c r="T4" s="537"/>
      <c r="U4" s="537"/>
      <c r="V4" s="537"/>
      <c r="W4" s="537"/>
      <c r="X4" s="537"/>
      <c r="Y4" s="537"/>
      <c r="Z4" s="537"/>
      <c r="AA4" s="537"/>
      <c r="AB4" s="537"/>
      <c r="AC4" s="537"/>
      <c r="AD4" s="537"/>
      <c r="AE4" s="537"/>
      <c r="AF4" s="537"/>
      <c r="AG4" s="537"/>
      <c r="AH4" s="537"/>
      <c r="AI4" s="537"/>
      <c r="AJ4" s="537"/>
      <c r="AK4" s="537"/>
      <c r="AL4" s="537"/>
      <c r="AM4" s="537"/>
      <c r="AN4" s="537"/>
      <c r="AO4" s="537"/>
      <c r="AP4" s="537"/>
      <c r="AQ4" s="538"/>
      <c r="AU4" s="209" t="s">
        <v>687</v>
      </c>
      <c r="AV4" s="201" t="s">
        <v>482</v>
      </c>
      <c r="AW4" s="201" t="s">
        <v>558</v>
      </c>
      <c r="AX4" s="192" t="s">
        <v>632</v>
      </c>
      <c r="AZ4" s="237" t="s">
        <v>232</v>
      </c>
    </row>
    <row r="5" spans="1:52" s="3" customFormat="1" ht="20.100000000000001" customHeight="1">
      <c r="A5" s="5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214"/>
      <c r="AC5" s="214"/>
      <c r="AD5" s="214"/>
      <c r="AE5" s="214"/>
      <c r="AF5" s="214"/>
      <c r="AG5" s="214"/>
      <c r="AH5" s="214"/>
      <c r="AI5" s="214"/>
      <c r="AJ5" s="214"/>
      <c r="AK5" s="214"/>
      <c r="AL5" s="214"/>
      <c r="AM5" s="214"/>
      <c r="AN5" s="214"/>
      <c r="AO5" s="214"/>
      <c r="AP5" s="214"/>
      <c r="AQ5" s="217"/>
      <c r="AU5" s="209" t="s">
        <v>688</v>
      </c>
      <c r="AV5" s="201" t="s">
        <v>483</v>
      </c>
      <c r="AW5" s="201" t="s">
        <v>559</v>
      </c>
      <c r="AX5" s="192" t="s">
        <v>633</v>
      </c>
      <c r="AZ5" s="237" t="s">
        <v>805</v>
      </c>
    </row>
    <row r="6" spans="1:52" s="3" customFormat="1" ht="20.100000000000001" customHeight="1">
      <c r="A6" s="319" t="s">
        <v>473</v>
      </c>
      <c r="B6" s="320"/>
      <c r="C6" s="320"/>
      <c r="D6" s="320"/>
      <c r="E6" s="320"/>
      <c r="F6" s="320"/>
      <c r="G6" s="320"/>
      <c r="H6" s="320"/>
      <c r="I6" s="320"/>
      <c r="J6" s="320"/>
      <c r="K6" s="320"/>
      <c r="L6" s="320"/>
      <c r="M6" s="320"/>
      <c r="N6" s="320"/>
      <c r="O6" s="320"/>
      <c r="P6" s="320"/>
      <c r="Q6" s="320"/>
      <c r="R6" s="320"/>
      <c r="S6" s="320"/>
      <c r="T6" s="320"/>
      <c r="U6" s="320"/>
      <c r="V6" s="320"/>
      <c r="W6" s="320"/>
      <c r="X6" s="320"/>
      <c r="Y6" s="320"/>
      <c r="Z6" s="320"/>
      <c r="AA6" s="320"/>
      <c r="AB6" s="539"/>
      <c r="AC6" s="163" t="s">
        <v>9</v>
      </c>
      <c r="AD6" s="174"/>
      <c r="AE6" s="174"/>
      <c r="AF6" s="174"/>
      <c r="AG6" s="174"/>
      <c r="AH6" s="174"/>
      <c r="AI6" s="174"/>
      <c r="AJ6" s="174"/>
      <c r="AK6" s="174"/>
      <c r="AL6" s="174"/>
      <c r="AM6" s="174"/>
      <c r="AN6" s="174"/>
      <c r="AO6" s="174"/>
      <c r="AP6" s="174"/>
      <c r="AQ6" s="218"/>
      <c r="AU6" s="209" t="s">
        <v>689</v>
      </c>
      <c r="AV6" s="201" t="s">
        <v>484</v>
      </c>
      <c r="AW6" s="201" t="s">
        <v>560</v>
      </c>
      <c r="AX6" s="192" t="s">
        <v>634</v>
      </c>
      <c r="AZ6" s="237" t="s">
        <v>806</v>
      </c>
    </row>
    <row r="7" spans="1:52" s="3" customFormat="1" ht="20.100000000000001" customHeight="1">
      <c r="A7" s="535"/>
      <c r="B7" s="389"/>
      <c r="C7" s="389"/>
      <c r="D7" s="389"/>
      <c r="E7" s="389"/>
      <c r="F7" s="389"/>
      <c r="G7" s="389"/>
      <c r="H7" s="389"/>
      <c r="I7" s="389"/>
      <c r="J7" s="389"/>
      <c r="K7" s="389"/>
      <c r="L7" s="389"/>
      <c r="M7" s="389"/>
      <c r="N7" s="389"/>
      <c r="O7" s="389"/>
      <c r="P7" s="389"/>
      <c r="Q7" s="389"/>
      <c r="R7" s="389"/>
      <c r="S7" s="389"/>
      <c r="T7" s="389"/>
      <c r="U7" s="389"/>
      <c r="V7" s="389"/>
      <c r="W7" s="389"/>
      <c r="X7" s="389"/>
      <c r="Y7" s="389"/>
      <c r="Z7" s="389"/>
      <c r="AA7" s="389"/>
      <c r="AB7" s="540"/>
      <c r="AC7" s="305" t="s">
        <v>471</v>
      </c>
      <c r="AD7" s="305"/>
      <c r="AE7" s="305"/>
      <c r="AF7" s="305"/>
      <c r="AG7" s="305"/>
      <c r="AH7" s="305"/>
      <c r="AI7" s="305"/>
      <c r="AJ7" s="305"/>
      <c r="AK7" s="305"/>
      <c r="AL7" s="305"/>
      <c r="AM7" s="305"/>
      <c r="AN7" s="305"/>
      <c r="AO7" s="305"/>
      <c r="AP7" s="305"/>
      <c r="AQ7" s="306"/>
      <c r="AU7" s="209" t="s">
        <v>690</v>
      </c>
      <c r="AV7" s="201" t="s">
        <v>485</v>
      </c>
      <c r="AW7" s="201" t="s">
        <v>561</v>
      </c>
      <c r="AX7" s="192" t="s">
        <v>96</v>
      </c>
      <c r="AZ7" s="237" t="s">
        <v>807</v>
      </c>
    </row>
    <row r="8" spans="1:52" s="3" customFormat="1" ht="20.100000000000001" customHeight="1" thickBot="1">
      <c r="A8" s="535"/>
      <c r="B8" s="389"/>
      <c r="C8" s="389"/>
      <c r="D8" s="389"/>
      <c r="E8" s="389"/>
      <c r="F8" s="389"/>
      <c r="G8" s="389"/>
      <c r="H8" s="389"/>
      <c r="I8" s="389"/>
      <c r="J8" s="389"/>
      <c r="K8" s="389"/>
      <c r="L8" s="389"/>
      <c r="M8" s="389"/>
      <c r="N8" s="389"/>
      <c r="O8" s="389"/>
      <c r="P8" s="389"/>
      <c r="Q8" s="389"/>
      <c r="R8" s="389"/>
      <c r="S8" s="389"/>
      <c r="T8" s="389"/>
      <c r="U8" s="389"/>
      <c r="V8" s="389"/>
      <c r="W8" s="389"/>
      <c r="X8" s="389"/>
      <c r="Y8" s="389"/>
      <c r="Z8" s="389"/>
      <c r="AA8" s="389"/>
      <c r="AB8" s="540"/>
      <c r="AC8" s="305"/>
      <c r="AD8" s="305"/>
      <c r="AE8" s="305"/>
      <c r="AF8" s="305"/>
      <c r="AG8" s="305"/>
      <c r="AH8" s="305"/>
      <c r="AI8" s="305"/>
      <c r="AJ8" s="305"/>
      <c r="AK8" s="305"/>
      <c r="AL8" s="305"/>
      <c r="AM8" s="305"/>
      <c r="AN8" s="305"/>
      <c r="AO8" s="305"/>
      <c r="AP8" s="305"/>
      <c r="AQ8" s="306"/>
      <c r="AU8" s="210" t="s">
        <v>691</v>
      </c>
      <c r="AV8" s="202" t="s">
        <v>486</v>
      </c>
      <c r="AW8" s="202" t="s">
        <v>562</v>
      </c>
      <c r="AX8" s="194" t="s">
        <v>98</v>
      </c>
      <c r="AZ8" s="237" t="s">
        <v>808</v>
      </c>
    </row>
    <row r="9" spans="1:52" s="3" customFormat="1" ht="20.100000000000001" customHeight="1" thickTop="1">
      <c r="A9" s="535"/>
      <c r="B9" s="389"/>
      <c r="C9" s="389"/>
      <c r="D9" s="389"/>
      <c r="E9" s="389"/>
      <c r="F9" s="389"/>
      <c r="G9" s="389"/>
      <c r="H9" s="389"/>
      <c r="I9" s="389"/>
      <c r="J9" s="389"/>
      <c r="K9" s="389"/>
      <c r="L9" s="389"/>
      <c r="M9" s="389"/>
      <c r="N9" s="389"/>
      <c r="O9" s="389"/>
      <c r="P9" s="389"/>
      <c r="Q9" s="389"/>
      <c r="R9" s="389"/>
      <c r="S9" s="389"/>
      <c r="T9" s="389"/>
      <c r="U9" s="389"/>
      <c r="V9" s="389"/>
      <c r="W9" s="389"/>
      <c r="X9" s="389"/>
      <c r="Y9" s="389"/>
      <c r="Z9" s="389"/>
      <c r="AA9" s="389"/>
      <c r="AB9" s="540"/>
      <c r="AC9" s="305"/>
      <c r="AD9" s="305"/>
      <c r="AE9" s="305"/>
      <c r="AF9" s="305"/>
      <c r="AG9" s="305"/>
      <c r="AH9" s="305"/>
      <c r="AI9" s="305"/>
      <c r="AJ9" s="305"/>
      <c r="AK9" s="305"/>
      <c r="AL9" s="305"/>
      <c r="AM9" s="305"/>
      <c r="AN9" s="305"/>
      <c r="AO9" s="305"/>
      <c r="AP9" s="305"/>
      <c r="AQ9" s="306"/>
      <c r="AU9" s="208" t="s">
        <v>692</v>
      </c>
      <c r="AV9" s="200" t="s">
        <v>487</v>
      </c>
      <c r="AW9" s="200" t="s">
        <v>563</v>
      </c>
      <c r="AX9" s="195" t="s">
        <v>102</v>
      </c>
      <c r="AZ9" s="237" t="s">
        <v>809</v>
      </c>
    </row>
    <row r="10" spans="1:52" s="3" customFormat="1" ht="20.100000000000001" customHeight="1">
      <c r="A10" s="541"/>
      <c r="B10" s="542"/>
      <c r="C10" s="542"/>
      <c r="D10" s="542"/>
      <c r="E10" s="542"/>
      <c r="F10" s="542"/>
      <c r="G10" s="542"/>
      <c r="H10" s="542"/>
      <c r="I10" s="542"/>
      <c r="J10" s="542"/>
      <c r="K10" s="542"/>
      <c r="L10" s="542"/>
      <c r="M10" s="542"/>
      <c r="N10" s="542"/>
      <c r="O10" s="542"/>
      <c r="P10" s="542"/>
      <c r="Q10" s="542"/>
      <c r="R10" s="542"/>
      <c r="S10" s="542"/>
      <c r="T10" s="542"/>
      <c r="U10" s="542"/>
      <c r="V10" s="542"/>
      <c r="W10" s="542"/>
      <c r="X10" s="542"/>
      <c r="Y10" s="542"/>
      <c r="Z10" s="542"/>
      <c r="AA10" s="542"/>
      <c r="AB10" s="543"/>
      <c r="AC10" s="308"/>
      <c r="AD10" s="308"/>
      <c r="AE10" s="308"/>
      <c r="AF10" s="308"/>
      <c r="AG10" s="308"/>
      <c r="AH10" s="308"/>
      <c r="AI10" s="308"/>
      <c r="AJ10" s="308"/>
      <c r="AK10" s="308"/>
      <c r="AL10" s="308"/>
      <c r="AM10" s="308"/>
      <c r="AN10" s="308"/>
      <c r="AO10" s="308"/>
      <c r="AP10" s="308"/>
      <c r="AQ10" s="309"/>
      <c r="AU10" s="209" t="s">
        <v>148</v>
      </c>
      <c r="AV10" s="201" t="s">
        <v>488</v>
      </c>
      <c r="AW10" s="201" t="s">
        <v>564</v>
      </c>
      <c r="AX10" s="192" t="s">
        <v>103</v>
      </c>
      <c r="AZ10" s="237" t="s">
        <v>810</v>
      </c>
    </row>
    <row r="11" spans="1:52" s="3" customFormat="1" ht="20.100000000000001" customHeight="1">
      <c r="A11" s="324" t="s">
        <v>883</v>
      </c>
      <c r="B11" s="325"/>
      <c r="C11" s="325"/>
      <c r="D11" s="325"/>
      <c r="E11" s="325"/>
      <c r="F11" s="325"/>
      <c r="G11" s="325"/>
      <c r="H11" s="325"/>
      <c r="I11" s="325"/>
      <c r="J11" s="325"/>
      <c r="K11" s="325"/>
      <c r="L11" s="325"/>
      <c r="M11" s="325"/>
      <c r="N11" s="325"/>
      <c r="O11" s="325"/>
      <c r="P11" s="325"/>
      <c r="Q11" s="325"/>
      <c r="R11" s="325"/>
      <c r="S11" s="325"/>
      <c r="T11" s="325"/>
      <c r="U11" s="325"/>
      <c r="V11" s="325"/>
      <c r="W11" s="325"/>
      <c r="X11" s="325"/>
      <c r="Y11" s="325"/>
      <c r="Z11" s="325"/>
      <c r="AA11" s="325"/>
      <c r="AB11" s="325"/>
      <c r="AC11" s="175" t="s">
        <v>467</v>
      </c>
      <c r="AD11" s="163"/>
      <c r="AE11" s="163"/>
      <c r="AF11" s="163"/>
      <c r="AG11" s="163"/>
      <c r="AH11" s="163"/>
      <c r="AI11" s="163"/>
      <c r="AJ11" s="164"/>
      <c r="AK11" s="164"/>
      <c r="AL11" s="163"/>
      <c r="AM11" s="163"/>
      <c r="AN11" s="163"/>
      <c r="AO11" s="163"/>
      <c r="AP11" s="163"/>
      <c r="AQ11" s="219"/>
      <c r="AU11" s="209" t="s">
        <v>149</v>
      </c>
      <c r="AV11" s="201" t="s">
        <v>489</v>
      </c>
      <c r="AW11" s="201" t="s">
        <v>565</v>
      </c>
      <c r="AX11" s="192" t="s">
        <v>104</v>
      </c>
      <c r="AZ11" s="237" t="s">
        <v>811</v>
      </c>
    </row>
    <row r="12" spans="1:52" s="3" customFormat="1" ht="20.100000000000001" customHeight="1">
      <c r="A12" s="558" t="s">
        <v>26</v>
      </c>
      <c r="B12" s="559"/>
      <c r="C12" s="559"/>
      <c r="D12" s="559"/>
      <c r="E12" s="559"/>
      <c r="F12" s="559"/>
      <c r="G12" s="559"/>
      <c r="H12" s="559"/>
      <c r="I12" s="559"/>
      <c r="J12" s="559"/>
      <c r="K12" s="559"/>
      <c r="L12" s="559"/>
      <c r="M12" s="559"/>
      <c r="N12" s="559"/>
      <c r="O12" s="559"/>
      <c r="P12" s="559"/>
      <c r="Q12" s="559"/>
      <c r="R12" s="559"/>
      <c r="S12" s="559"/>
      <c r="T12" s="559"/>
      <c r="U12" s="559"/>
      <c r="V12" s="559"/>
      <c r="W12" s="559"/>
      <c r="X12" s="559"/>
      <c r="Y12" s="559"/>
      <c r="Z12" s="559"/>
      <c r="AA12" s="560"/>
      <c r="AB12" s="220"/>
      <c r="AC12" s="311" t="s">
        <v>469</v>
      </c>
      <c r="AD12" s="311"/>
      <c r="AE12" s="311"/>
      <c r="AF12" s="311"/>
      <c r="AG12" s="311"/>
      <c r="AH12" s="311"/>
      <c r="AI12" s="311"/>
      <c r="AJ12" s="311"/>
      <c r="AK12" s="311"/>
      <c r="AL12" s="311"/>
      <c r="AM12" s="311"/>
      <c r="AN12" s="311"/>
      <c r="AO12" s="311"/>
      <c r="AP12" s="311"/>
      <c r="AQ12" s="312"/>
      <c r="AU12" s="209" t="s">
        <v>693</v>
      </c>
      <c r="AV12" s="201" t="s">
        <v>490</v>
      </c>
      <c r="AW12" s="201" t="s">
        <v>566</v>
      </c>
      <c r="AX12" s="192" t="s">
        <v>635</v>
      </c>
      <c r="AZ12" s="237" t="s">
        <v>812</v>
      </c>
    </row>
    <row r="13" spans="1:52" s="3" customFormat="1" ht="20.100000000000001" customHeight="1">
      <c r="A13" s="295"/>
      <c r="B13" s="296"/>
      <c r="C13" s="296"/>
      <c r="D13" s="296"/>
      <c r="E13" s="296"/>
      <c r="F13" s="296"/>
      <c r="G13" s="296"/>
      <c r="H13" s="296"/>
      <c r="I13" s="296"/>
      <c r="J13" s="296"/>
      <c r="K13" s="296"/>
      <c r="L13" s="296"/>
      <c r="M13" s="296"/>
      <c r="N13" s="296"/>
      <c r="O13" s="296"/>
      <c r="P13" s="296"/>
      <c r="Q13" s="296"/>
      <c r="R13" s="296"/>
      <c r="S13" s="296"/>
      <c r="T13" s="296"/>
      <c r="U13" s="296"/>
      <c r="V13" s="296"/>
      <c r="W13" s="296"/>
      <c r="X13" s="296"/>
      <c r="Y13" s="296"/>
      <c r="Z13" s="296"/>
      <c r="AA13" s="561"/>
      <c r="AB13" s="220"/>
      <c r="AC13" s="305"/>
      <c r="AD13" s="305"/>
      <c r="AE13" s="305"/>
      <c r="AF13" s="305"/>
      <c r="AG13" s="305"/>
      <c r="AH13" s="305"/>
      <c r="AI13" s="305"/>
      <c r="AJ13" s="305"/>
      <c r="AK13" s="305"/>
      <c r="AL13" s="305"/>
      <c r="AM13" s="305"/>
      <c r="AN13" s="305"/>
      <c r="AO13" s="305"/>
      <c r="AP13" s="305"/>
      <c r="AQ13" s="306"/>
      <c r="AU13" s="209" t="s">
        <v>150</v>
      </c>
      <c r="AV13" s="201" t="s">
        <v>696</v>
      </c>
      <c r="AW13" s="201" t="s">
        <v>695</v>
      </c>
      <c r="AX13" s="192" t="s">
        <v>694</v>
      </c>
      <c r="AZ13" s="237" t="s">
        <v>813</v>
      </c>
    </row>
    <row r="14" spans="1:52" s="3" customFormat="1" ht="20.100000000000001" customHeight="1">
      <c r="A14" s="295"/>
      <c r="B14" s="296"/>
      <c r="C14" s="296"/>
      <c r="D14" s="296"/>
      <c r="E14" s="296"/>
      <c r="F14" s="296"/>
      <c r="G14" s="296"/>
      <c r="H14" s="296"/>
      <c r="I14" s="296"/>
      <c r="J14" s="296"/>
      <c r="K14" s="296"/>
      <c r="L14" s="296"/>
      <c r="M14" s="296"/>
      <c r="N14" s="296"/>
      <c r="O14" s="296"/>
      <c r="P14" s="296"/>
      <c r="Q14" s="296"/>
      <c r="R14" s="296"/>
      <c r="S14" s="296"/>
      <c r="T14" s="296"/>
      <c r="U14" s="296"/>
      <c r="V14" s="296"/>
      <c r="W14" s="296"/>
      <c r="X14" s="296"/>
      <c r="Y14" s="296"/>
      <c r="Z14" s="296"/>
      <c r="AA14" s="561"/>
      <c r="AB14" s="220"/>
      <c r="AC14" s="305"/>
      <c r="AD14" s="305"/>
      <c r="AE14" s="305"/>
      <c r="AF14" s="305"/>
      <c r="AG14" s="305"/>
      <c r="AH14" s="305"/>
      <c r="AI14" s="305"/>
      <c r="AJ14" s="305"/>
      <c r="AK14" s="305"/>
      <c r="AL14" s="305"/>
      <c r="AM14" s="305"/>
      <c r="AN14" s="305"/>
      <c r="AO14" s="305"/>
      <c r="AP14" s="305"/>
      <c r="AQ14" s="306"/>
      <c r="AU14" s="209" t="s">
        <v>108</v>
      </c>
      <c r="AV14" s="201" t="s">
        <v>491</v>
      </c>
      <c r="AW14" s="201" t="s">
        <v>567</v>
      </c>
      <c r="AX14" s="192" t="s">
        <v>109</v>
      </c>
      <c r="AZ14" s="237" t="s">
        <v>814</v>
      </c>
    </row>
    <row r="15" spans="1:52" s="3" customFormat="1" ht="20.100000000000001" customHeight="1">
      <c r="A15" s="295"/>
      <c r="B15" s="296"/>
      <c r="C15" s="296"/>
      <c r="D15" s="296"/>
      <c r="E15" s="296"/>
      <c r="F15" s="296"/>
      <c r="G15" s="296"/>
      <c r="H15" s="296"/>
      <c r="I15" s="296"/>
      <c r="J15" s="296"/>
      <c r="K15" s="296"/>
      <c r="L15" s="296"/>
      <c r="M15" s="296"/>
      <c r="N15" s="296"/>
      <c r="O15" s="296"/>
      <c r="P15" s="296"/>
      <c r="Q15" s="296"/>
      <c r="R15" s="296"/>
      <c r="S15" s="296"/>
      <c r="T15" s="296"/>
      <c r="U15" s="296"/>
      <c r="V15" s="296"/>
      <c r="W15" s="296"/>
      <c r="X15" s="296"/>
      <c r="Y15" s="296"/>
      <c r="Z15" s="296"/>
      <c r="AA15" s="561"/>
      <c r="AB15" s="220"/>
      <c r="AC15" s="305"/>
      <c r="AD15" s="305"/>
      <c r="AE15" s="305"/>
      <c r="AF15" s="305"/>
      <c r="AG15" s="305"/>
      <c r="AH15" s="305"/>
      <c r="AI15" s="305"/>
      <c r="AJ15" s="305"/>
      <c r="AK15" s="305"/>
      <c r="AL15" s="305"/>
      <c r="AM15" s="305"/>
      <c r="AN15" s="305"/>
      <c r="AO15" s="305"/>
      <c r="AP15" s="305"/>
      <c r="AQ15" s="306"/>
      <c r="AU15" s="209" t="s">
        <v>110</v>
      </c>
      <c r="AV15" s="201" t="s">
        <v>492</v>
      </c>
      <c r="AW15" s="201" t="s">
        <v>568</v>
      </c>
      <c r="AX15" s="192" t="s">
        <v>636</v>
      </c>
      <c r="AZ15" s="237" t="s">
        <v>815</v>
      </c>
    </row>
    <row r="16" spans="1:52" s="3" customFormat="1" ht="20.100000000000001" customHeight="1">
      <c r="A16" s="295"/>
      <c r="B16" s="296"/>
      <c r="C16" s="296"/>
      <c r="D16" s="296"/>
      <c r="E16" s="296"/>
      <c r="F16" s="296"/>
      <c r="G16" s="296"/>
      <c r="H16" s="296"/>
      <c r="I16" s="296"/>
      <c r="J16" s="296"/>
      <c r="K16" s="296"/>
      <c r="L16" s="296"/>
      <c r="M16" s="296"/>
      <c r="N16" s="296"/>
      <c r="O16" s="296"/>
      <c r="P16" s="296"/>
      <c r="Q16" s="296"/>
      <c r="R16" s="296"/>
      <c r="S16" s="296"/>
      <c r="T16" s="296"/>
      <c r="U16" s="296"/>
      <c r="V16" s="296"/>
      <c r="W16" s="296"/>
      <c r="X16" s="296"/>
      <c r="Y16" s="296"/>
      <c r="Z16" s="296"/>
      <c r="AA16" s="561"/>
      <c r="AB16" s="220"/>
      <c r="AC16" s="305"/>
      <c r="AD16" s="305"/>
      <c r="AE16" s="305"/>
      <c r="AF16" s="305"/>
      <c r="AG16" s="305"/>
      <c r="AH16" s="305"/>
      <c r="AI16" s="305"/>
      <c r="AJ16" s="305"/>
      <c r="AK16" s="305"/>
      <c r="AL16" s="305"/>
      <c r="AM16" s="305"/>
      <c r="AN16" s="305"/>
      <c r="AO16" s="305"/>
      <c r="AP16" s="305"/>
      <c r="AQ16" s="306"/>
      <c r="AU16" s="209" t="s">
        <v>145</v>
      </c>
      <c r="AV16" s="201" t="s">
        <v>493</v>
      </c>
      <c r="AW16" s="201" t="s">
        <v>569</v>
      </c>
      <c r="AX16" s="192" t="s">
        <v>144</v>
      </c>
      <c r="AZ16" s="237" t="s">
        <v>816</v>
      </c>
    </row>
    <row r="17" spans="1:52" s="3" customFormat="1" ht="20.100000000000001" customHeight="1">
      <c r="A17" s="295"/>
      <c r="B17" s="296"/>
      <c r="C17" s="296"/>
      <c r="D17" s="296"/>
      <c r="E17" s="296"/>
      <c r="F17" s="296"/>
      <c r="G17" s="296"/>
      <c r="H17" s="296"/>
      <c r="I17" s="296"/>
      <c r="J17" s="296"/>
      <c r="K17" s="296"/>
      <c r="L17" s="296"/>
      <c r="M17" s="296"/>
      <c r="N17" s="296"/>
      <c r="O17" s="296"/>
      <c r="P17" s="296"/>
      <c r="Q17" s="296"/>
      <c r="R17" s="296"/>
      <c r="S17" s="296"/>
      <c r="T17" s="296"/>
      <c r="U17" s="296"/>
      <c r="V17" s="296"/>
      <c r="W17" s="296"/>
      <c r="X17" s="296"/>
      <c r="Y17" s="296"/>
      <c r="Z17" s="296"/>
      <c r="AA17" s="561"/>
      <c r="AB17" s="220"/>
      <c r="AC17" s="305"/>
      <c r="AD17" s="305"/>
      <c r="AE17" s="305"/>
      <c r="AF17" s="305"/>
      <c r="AG17" s="305"/>
      <c r="AH17" s="305"/>
      <c r="AI17" s="305"/>
      <c r="AJ17" s="305"/>
      <c r="AK17" s="305"/>
      <c r="AL17" s="305"/>
      <c r="AM17" s="305"/>
      <c r="AN17" s="305"/>
      <c r="AO17" s="305"/>
      <c r="AP17" s="305"/>
      <c r="AQ17" s="306"/>
      <c r="AU17" s="209" t="s">
        <v>146</v>
      </c>
      <c r="AV17" s="201" t="s">
        <v>494</v>
      </c>
      <c r="AW17" s="201" t="s">
        <v>570</v>
      </c>
      <c r="AX17" s="192" t="s">
        <v>147</v>
      </c>
      <c r="AZ17" s="237" t="s">
        <v>817</v>
      </c>
    </row>
    <row r="18" spans="1:52" s="3" customFormat="1" ht="20.100000000000001" customHeight="1" thickBot="1">
      <c r="A18" s="295"/>
      <c r="B18" s="296"/>
      <c r="C18" s="296"/>
      <c r="D18" s="296"/>
      <c r="E18" s="296"/>
      <c r="F18" s="296"/>
      <c r="G18" s="296"/>
      <c r="H18" s="296"/>
      <c r="I18" s="296"/>
      <c r="J18" s="296"/>
      <c r="K18" s="296"/>
      <c r="L18" s="296"/>
      <c r="M18" s="296"/>
      <c r="N18" s="296"/>
      <c r="O18" s="296"/>
      <c r="P18" s="296"/>
      <c r="Q18" s="296"/>
      <c r="R18" s="296"/>
      <c r="S18" s="296"/>
      <c r="T18" s="296"/>
      <c r="U18" s="296"/>
      <c r="V18" s="296"/>
      <c r="W18" s="296"/>
      <c r="X18" s="296"/>
      <c r="Y18" s="296"/>
      <c r="Z18" s="296"/>
      <c r="AA18" s="561"/>
      <c r="AB18" s="220"/>
      <c r="AC18" s="159"/>
      <c r="AD18" s="118"/>
      <c r="AE18" s="118"/>
      <c r="AF18" s="118"/>
      <c r="AG18" s="118"/>
      <c r="AH18" s="118"/>
      <c r="AI18" s="118"/>
      <c r="AJ18" s="118"/>
      <c r="AK18" s="118"/>
      <c r="AL18" s="118"/>
      <c r="AM18" s="118"/>
      <c r="AN18" s="118"/>
      <c r="AO18" s="118"/>
      <c r="AP18" s="118"/>
      <c r="AQ18" s="221"/>
      <c r="AU18" s="210" t="s">
        <v>142</v>
      </c>
      <c r="AV18" s="202" t="s">
        <v>495</v>
      </c>
      <c r="AW18" s="202" t="s">
        <v>571</v>
      </c>
      <c r="AX18" s="194" t="s">
        <v>479</v>
      </c>
      <c r="AZ18" s="237" t="s">
        <v>818</v>
      </c>
    </row>
    <row r="19" spans="1:52" s="3" customFormat="1" ht="20.100000000000001" customHeight="1" thickTop="1">
      <c r="A19" s="322"/>
      <c r="B19" s="323"/>
      <c r="C19" s="323"/>
      <c r="D19" s="323"/>
      <c r="E19" s="323"/>
      <c r="F19" s="323"/>
      <c r="G19" s="323"/>
      <c r="H19" s="323"/>
      <c r="I19" s="323"/>
      <c r="J19" s="323"/>
      <c r="K19" s="323"/>
      <c r="L19" s="323"/>
      <c r="M19" s="323"/>
      <c r="N19" s="323"/>
      <c r="O19" s="323"/>
      <c r="P19" s="323"/>
      <c r="Q19" s="323"/>
      <c r="R19" s="323"/>
      <c r="S19" s="323"/>
      <c r="T19" s="323"/>
      <c r="U19" s="323"/>
      <c r="V19" s="323"/>
      <c r="W19" s="323"/>
      <c r="X19" s="323"/>
      <c r="Y19" s="323"/>
      <c r="Z19" s="323"/>
      <c r="AA19" s="562"/>
      <c r="AB19" s="222"/>
      <c r="AC19" s="160"/>
      <c r="AD19" s="162" t="s">
        <v>18</v>
      </c>
      <c r="AE19" s="162"/>
      <c r="AF19" s="162"/>
      <c r="AG19" s="162"/>
      <c r="AH19" s="162"/>
      <c r="AI19" s="162"/>
      <c r="AJ19" s="223"/>
      <c r="AK19" s="223"/>
      <c r="AL19" s="162" t="s">
        <v>17</v>
      </c>
      <c r="AM19" s="161"/>
      <c r="AN19" s="161"/>
      <c r="AO19" s="161"/>
      <c r="AP19" s="161"/>
      <c r="AQ19" s="224"/>
      <c r="AU19" s="208" t="s">
        <v>151</v>
      </c>
      <c r="AV19" s="200" t="s">
        <v>496</v>
      </c>
      <c r="AW19" s="200" t="s">
        <v>572</v>
      </c>
      <c r="AX19" s="195" t="s">
        <v>637</v>
      </c>
      <c r="AZ19" s="237" t="s">
        <v>819</v>
      </c>
    </row>
    <row r="20" spans="1:52" s="3" customFormat="1" ht="20.100000000000001" customHeight="1">
      <c r="A20" s="548" t="s">
        <v>29</v>
      </c>
      <c r="B20" s="548"/>
      <c r="C20" s="548"/>
      <c r="D20" s="548"/>
      <c r="E20" s="548"/>
      <c r="F20" s="301" t="s">
        <v>17</v>
      </c>
      <c r="G20" s="302"/>
      <c r="H20" s="302"/>
      <c r="I20" s="302"/>
      <c r="J20" s="303"/>
      <c r="K20" s="548" t="s">
        <v>30</v>
      </c>
      <c r="L20" s="548"/>
      <c r="M20" s="548"/>
      <c r="N20" s="548"/>
      <c r="O20" s="548"/>
      <c r="P20" s="548"/>
      <c r="Q20" s="548"/>
      <c r="R20" s="548"/>
      <c r="S20" s="548"/>
      <c r="T20" s="548"/>
      <c r="U20" s="548"/>
      <c r="V20" s="548"/>
      <c r="W20" s="548"/>
      <c r="X20" s="548"/>
      <c r="Y20" s="548"/>
      <c r="Z20" s="548"/>
      <c r="AA20" s="548"/>
      <c r="AB20" s="548"/>
      <c r="AC20" s="548"/>
      <c r="AD20" s="548"/>
      <c r="AE20" s="548"/>
      <c r="AF20" s="548"/>
      <c r="AG20" s="548"/>
      <c r="AH20" s="548"/>
      <c r="AI20" s="548"/>
      <c r="AJ20" s="548"/>
      <c r="AK20" s="548"/>
      <c r="AL20" s="548" t="s">
        <v>222</v>
      </c>
      <c r="AM20" s="548"/>
      <c r="AN20" s="548"/>
      <c r="AO20" s="548"/>
      <c r="AP20" s="548"/>
      <c r="AQ20" s="548"/>
      <c r="AU20" s="209" t="s">
        <v>152</v>
      </c>
      <c r="AV20" s="201" t="s">
        <v>497</v>
      </c>
      <c r="AW20" s="201" t="s">
        <v>573</v>
      </c>
      <c r="AX20" s="192" t="s">
        <v>638</v>
      </c>
      <c r="AZ20" s="237" t="s">
        <v>820</v>
      </c>
    </row>
    <row r="21" spans="1:52" s="3" customFormat="1" ht="20.100000000000001" customHeight="1">
      <c r="A21" s="563" t="s">
        <v>224</v>
      </c>
      <c r="B21" s="564"/>
      <c r="C21" s="564"/>
      <c r="D21" s="564"/>
      <c r="E21" s="565"/>
      <c r="F21" s="569">
        <v>43738</v>
      </c>
      <c r="G21" s="570"/>
      <c r="H21" s="570"/>
      <c r="I21" s="570"/>
      <c r="J21" s="571"/>
      <c r="K21" s="566" t="s">
        <v>221</v>
      </c>
      <c r="L21" s="567"/>
      <c r="M21" s="567"/>
      <c r="N21" s="567"/>
      <c r="O21" s="567"/>
      <c r="P21" s="567"/>
      <c r="Q21" s="567"/>
      <c r="R21" s="567"/>
      <c r="S21" s="567"/>
      <c r="T21" s="567"/>
      <c r="U21" s="567"/>
      <c r="V21" s="567"/>
      <c r="W21" s="567"/>
      <c r="X21" s="567"/>
      <c r="Y21" s="567"/>
      <c r="Z21" s="567"/>
      <c r="AA21" s="567"/>
      <c r="AB21" s="567"/>
      <c r="AC21" s="567"/>
      <c r="AD21" s="567"/>
      <c r="AE21" s="567"/>
      <c r="AF21" s="567"/>
      <c r="AG21" s="567"/>
      <c r="AH21" s="567"/>
      <c r="AI21" s="567"/>
      <c r="AJ21" s="567"/>
      <c r="AK21" s="568"/>
      <c r="AL21" s="557" t="str">
        <f>'Rozpiska_celé stavby'!AL26:AQ26</f>
        <v>Ing. Petr Libosvár</v>
      </c>
      <c r="AM21" s="557"/>
      <c r="AN21" s="557"/>
      <c r="AO21" s="557"/>
      <c r="AP21" s="557"/>
      <c r="AQ21" s="557"/>
      <c r="AU21" s="209" t="s">
        <v>153</v>
      </c>
      <c r="AV21" s="201" t="s">
        <v>498</v>
      </c>
      <c r="AW21" s="201" t="s">
        <v>574</v>
      </c>
      <c r="AX21" s="192" t="s">
        <v>639</v>
      </c>
      <c r="AZ21" s="237" t="s">
        <v>821</v>
      </c>
    </row>
    <row r="22" spans="1:52" s="3" customFormat="1" ht="20.100000000000001" customHeight="1">
      <c r="A22" s="346"/>
      <c r="B22" s="347"/>
      <c r="C22" s="347"/>
      <c r="D22" s="347"/>
      <c r="E22" s="348"/>
      <c r="F22" s="349"/>
      <c r="G22" s="350"/>
      <c r="H22" s="350"/>
      <c r="I22" s="350"/>
      <c r="J22" s="351"/>
      <c r="K22" s="548"/>
      <c r="L22" s="548"/>
      <c r="M22" s="548"/>
      <c r="N22" s="548"/>
      <c r="O22" s="548"/>
      <c r="P22" s="548"/>
      <c r="Q22" s="548"/>
      <c r="R22" s="548"/>
      <c r="S22" s="548"/>
      <c r="T22" s="548"/>
      <c r="U22" s="548"/>
      <c r="V22" s="548"/>
      <c r="W22" s="548"/>
      <c r="X22" s="548"/>
      <c r="Y22" s="548"/>
      <c r="Z22" s="548"/>
      <c r="AA22" s="548"/>
      <c r="AB22" s="548"/>
      <c r="AC22" s="548"/>
      <c r="AD22" s="548"/>
      <c r="AE22" s="548"/>
      <c r="AF22" s="548"/>
      <c r="AG22" s="548"/>
      <c r="AH22" s="548"/>
      <c r="AI22" s="548"/>
      <c r="AJ22" s="548"/>
      <c r="AK22" s="548"/>
      <c r="AL22" s="544"/>
      <c r="AM22" s="544"/>
      <c r="AN22" s="544"/>
      <c r="AO22" s="544"/>
      <c r="AP22" s="544"/>
      <c r="AQ22" s="544"/>
      <c r="AU22" s="209" t="s">
        <v>154</v>
      </c>
      <c r="AV22" s="201" t="s">
        <v>499</v>
      </c>
      <c r="AW22" s="201" t="s">
        <v>575</v>
      </c>
      <c r="AX22" s="192" t="s">
        <v>640</v>
      </c>
      <c r="AZ22" s="237" t="s">
        <v>822</v>
      </c>
    </row>
    <row r="23" spans="1:52" s="3" customFormat="1" ht="20.100000000000001" customHeight="1">
      <c r="A23" s="346"/>
      <c r="B23" s="347"/>
      <c r="C23" s="347"/>
      <c r="D23" s="347"/>
      <c r="E23" s="348"/>
      <c r="F23" s="349"/>
      <c r="G23" s="350"/>
      <c r="H23" s="350"/>
      <c r="I23" s="350"/>
      <c r="J23" s="351"/>
      <c r="K23" s="548"/>
      <c r="L23" s="548"/>
      <c r="M23" s="548"/>
      <c r="N23" s="548"/>
      <c r="O23" s="548"/>
      <c r="P23" s="548"/>
      <c r="Q23" s="548"/>
      <c r="R23" s="548"/>
      <c r="S23" s="548"/>
      <c r="T23" s="548"/>
      <c r="U23" s="548"/>
      <c r="V23" s="548"/>
      <c r="W23" s="548"/>
      <c r="X23" s="548"/>
      <c r="Y23" s="548"/>
      <c r="Z23" s="548"/>
      <c r="AA23" s="548"/>
      <c r="AB23" s="548"/>
      <c r="AC23" s="548"/>
      <c r="AD23" s="548"/>
      <c r="AE23" s="548"/>
      <c r="AF23" s="548"/>
      <c r="AG23" s="548"/>
      <c r="AH23" s="548"/>
      <c r="AI23" s="548"/>
      <c r="AJ23" s="548"/>
      <c r="AK23" s="548"/>
      <c r="AL23" s="544"/>
      <c r="AM23" s="544"/>
      <c r="AN23" s="544"/>
      <c r="AO23" s="544"/>
      <c r="AP23" s="544"/>
      <c r="AQ23" s="544"/>
      <c r="AU23" s="209" t="s">
        <v>155</v>
      </c>
      <c r="AV23" s="201" t="s">
        <v>500</v>
      </c>
      <c r="AW23" s="201" t="s">
        <v>576</v>
      </c>
      <c r="AX23" s="192" t="s">
        <v>641</v>
      </c>
      <c r="AZ23" s="237" t="s">
        <v>823</v>
      </c>
    </row>
    <row r="24" spans="1:52" s="3" customFormat="1" ht="20.100000000000001" customHeight="1">
      <c r="A24" s="346"/>
      <c r="B24" s="347"/>
      <c r="C24" s="347"/>
      <c r="D24" s="347"/>
      <c r="E24" s="348"/>
      <c r="F24" s="349"/>
      <c r="G24" s="350"/>
      <c r="H24" s="350"/>
      <c r="I24" s="350"/>
      <c r="J24" s="351"/>
      <c r="K24" s="548"/>
      <c r="L24" s="548"/>
      <c r="M24" s="548"/>
      <c r="N24" s="548"/>
      <c r="O24" s="548"/>
      <c r="P24" s="548"/>
      <c r="Q24" s="548"/>
      <c r="R24" s="548"/>
      <c r="S24" s="548"/>
      <c r="T24" s="548"/>
      <c r="U24" s="548"/>
      <c r="V24" s="548"/>
      <c r="W24" s="548"/>
      <c r="X24" s="548"/>
      <c r="Y24" s="548"/>
      <c r="Z24" s="548"/>
      <c r="AA24" s="548"/>
      <c r="AB24" s="548"/>
      <c r="AC24" s="548"/>
      <c r="AD24" s="548"/>
      <c r="AE24" s="548"/>
      <c r="AF24" s="548"/>
      <c r="AG24" s="548"/>
      <c r="AH24" s="548"/>
      <c r="AI24" s="548"/>
      <c r="AJ24" s="548"/>
      <c r="AK24" s="548"/>
      <c r="AL24" s="544"/>
      <c r="AM24" s="544"/>
      <c r="AN24" s="544"/>
      <c r="AO24" s="544"/>
      <c r="AP24" s="544"/>
      <c r="AQ24" s="544"/>
      <c r="AU24" s="209" t="s">
        <v>156</v>
      </c>
      <c r="AV24" s="201" t="s">
        <v>501</v>
      </c>
      <c r="AW24" s="201" t="s">
        <v>577</v>
      </c>
      <c r="AX24" s="192" t="s">
        <v>642</v>
      </c>
      <c r="AZ24" s="237" t="s">
        <v>824</v>
      </c>
    </row>
    <row r="25" spans="1:52" s="3" customFormat="1" ht="20.100000000000001" customHeight="1">
      <c r="A25" s="227"/>
      <c r="B25" s="227"/>
      <c r="C25" s="227"/>
      <c r="D25" s="227"/>
      <c r="E25" s="227"/>
      <c r="F25" s="226"/>
      <c r="G25" s="226"/>
      <c r="H25" s="226"/>
      <c r="I25" s="226"/>
      <c r="J25" s="226"/>
      <c r="K25" s="225"/>
      <c r="L25" s="225"/>
      <c r="M25" s="225"/>
      <c r="N25" s="225"/>
      <c r="O25" s="225"/>
      <c r="P25" s="225"/>
      <c r="Q25" s="225"/>
      <c r="R25" s="225"/>
      <c r="S25" s="225"/>
      <c r="T25" s="225"/>
      <c r="U25" s="225"/>
      <c r="V25" s="225"/>
      <c r="W25" s="225"/>
      <c r="X25" s="225"/>
      <c r="Y25" s="225"/>
      <c r="Z25" s="225"/>
      <c r="AA25" s="225"/>
      <c r="AB25" s="225"/>
      <c r="AC25" s="225"/>
      <c r="AD25" s="225"/>
      <c r="AE25" s="225"/>
      <c r="AF25" s="225"/>
      <c r="AG25" s="225"/>
      <c r="AH25" s="225"/>
      <c r="AI25" s="225"/>
      <c r="AJ25" s="225"/>
      <c r="AK25" s="225"/>
      <c r="AL25" s="226"/>
      <c r="AM25" s="226"/>
      <c r="AN25" s="226"/>
      <c r="AO25" s="226"/>
      <c r="AP25" s="226"/>
      <c r="AQ25" s="226"/>
      <c r="AU25" s="209"/>
      <c r="AV25" s="201"/>
      <c r="AW25" s="201"/>
      <c r="AX25" s="192"/>
      <c r="AZ25" s="237" t="s">
        <v>825</v>
      </c>
    </row>
    <row r="26" spans="1:52" s="3" customFormat="1" ht="15" customHeight="1" thickBot="1">
      <c r="A26" s="117"/>
      <c r="B26" s="117"/>
      <c r="C26" s="117"/>
      <c r="D26" s="117"/>
      <c r="E26" s="117"/>
      <c r="F26" s="117"/>
      <c r="G26" s="117"/>
      <c r="H26" s="117"/>
      <c r="I26" s="117"/>
      <c r="J26" s="117"/>
      <c r="K26" s="117"/>
      <c r="L26" s="117"/>
      <c r="M26" s="117"/>
      <c r="N26" s="117"/>
      <c r="O26" s="117"/>
      <c r="P26" s="117"/>
      <c r="Q26" s="117"/>
      <c r="R26" s="117"/>
      <c r="S26" s="117"/>
      <c r="T26" s="117"/>
      <c r="U26" s="117"/>
      <c r="V26" s="117"/>
      <c r="W26" s="117"/>
      <c r="X26" s="117"/>
      <c r="Y26" s="117"/>
      <c r="Z26" s="117"/>
      <c r="AA26" s="117"/>
      <c r="AB26" s="117"/>
      <c r="AC26" s="117"/>
      <c r="AD26" s="117"/>
      <c r="AE26" s="117"/>
      <c r="AF26" s="117"/>
      <c r="AG26" s="117"/>
      <c r="AH26" s="117"/>
      <c r="AI26" s="117"/>
      <c r="AJ26" s="117"/>
      <c r="AK26" s="117"/>
      <c r="AL26" s="117"/>
      <c r="AM26" s="117"/>
      <c r="AN26" s="117"/>
      <c r="AO26" s="117"/>
      <c r="AP26" s="117"/>
      <c r="AQ26" s="117"/>
      <c r="AU26" s="209" t="s">
        <v>157</v>
      </c>
      <c r="AV26" s="201" t="s">
        <v>502</v>
      </c>
      <c r="AW26" s="201" t="s">
        <v>578</v>
      </c>
      <c r="AX26" s="192" t="s">
        <v>643</v>
      </c>
      <c r="AZ26" s="237" t="s">
        <v>826</v>
      </c>
    </row>
    <row r="27" spans="1:52" s="3" customFormat="1" ht="15" customHeight="1" thickTop="1">
      <c r="A27" s="352" t="s">
        <v>7</v>
      </c>
      <c r="B27" s="353"/>
      <c r="C27" s="353"/>
      <c r="D27" s="353"/>
      <c r="E27" s="353"/>
      <c r="F27" s="353"/>
      <c r="G27" s="353"/>
      <c r="H27" s="353"/>
      <c r="I27" s="353"/>
      <c r="J27" s="354"/>
      <c r="K27" s="441" t="str">
        <f>'List stavby'!B6</f>
        <v>Správa železnic, státní organizace</v>
      </c>
      <c r="L27" s="442"/>
      <c r="M27" s="442"/>
      <c r="N27" s="442"/>
      <c r="O27" s="442"/>
      <c r="P27" s="442"/>
      <c r="Q27" s="442"/>
      <c r="R27" s="442"/>
      <c r="S27" s="442"/>
      <c r="T27" s="442"/>
      <c r="U27" s="442"/>
      <c r="V27" s="442"/>
      <c r="W27" s="442"/>
      <c r="X27" s="442"/>
      <c r="Y27" s="442"/>
      <c r="Z27" s="442"/>
      <c r="AA27" s="443"/>
      <c r="AB27" s="357" t="s">
        <v>19</v>
      </c>
      <c r="AC27" s="358"/>
      <c r="AD27" s="358"/>
      <c r="AE27" s="358"/>
      <c r="AF27" s="358"/>
      <c r="AG27" s="358"/>
      <c r="AH27" s="358"/>
      <c r="AI27" s="358"/>
      <c r="AJ27" s="358"/>
      <c r="AK27" s="358"/>
      <c r="AL27" s="358"/>
      <c r="AM27" s="358"/>
      <c r="AN27" s="358"/>
      <c r="AO27" s="358"/>
      <c r="AP27" s="358"/>
      <c r="AQ27" s="359"/>
      <c r="AU27" s="209" t="s">
        <v>158</v>
      </c>
      <c r="AV27" s="201" t="s">
        <v>503</v>
      </c>
      <c r="AW27" s="201" t="s">
        <v>579</v>
      </c>
      <c r="AX27" s="192" t="s">
        <v>119</v>
      </c>
      <c r="AZ27" s="237" t="s">
        <v>827</v>
      </c>
    </row>
    <row r="28" spans="1:52" s="3" customFormat="1" ht="15" customHeight="1" thickBot="1">
      <c r="A28" s="366" t="s">
        <v>5</v>
      </c>
      <c r="B28" s="367"/>
      <c r="C28" s="367"/>
      <c r="D28" s="367"/>
      <c r="E28" s="367"/>
      <c r="F28" s="367"/>
      <c r="G28" s="367"/>
      <c r="H28" s="367"/>
      <c r="I28" s="367"/>
      <c r="J28" s="368"/>
      <c r="K28" s="369" t="str">
        <f>'List stavby'!B7</f>
        <v>Dlážděná 1003/7, 110 00 Praha 1</v>
      </c>
      <c r="L28" s="367"/>
      <c r="M28" s="367"/>
      <c r="N28" s="367"/>
      <c r="O28" s="367"/>
      <c r="P28" s="367"/>
      <c r="Q28" s="367"/>
      <c r="R28" s="367"/>
      <c r="S28" s="367"/>
      <c r="T28" s="367"/>
      <c r="U28" s="367"/>
      <c r="V28" s="367"/>
      <c r="W28" s="367"/>
      <c r="X28" s="367"/>
      <c r="Y28" s="367"/>
      <c r="Z28" s="367"/>
      <c r="AA28" s="370"/>
      <c r="AB28" s="360"/>
      <c r="AC28" s="361"/>
      <c r="AD28" s="361"/>
      <c r="AE28" s="361"/>
      <c r="AF28" s="361"/>
      <c r="AG28" s="361"/>
      <c r="AH28" s="361"/>
      <c r="AI28" s="361"/>
      <c r="AJ28" s="361"/>
      <c r="AK28" s="361"/>
      <c r="AL28" s="361"/>
      <c r="AM28" s="361"/>
      <c r="AN28" s="361"/>
      <c r="AO28" s="361"/>
      <c r="AP28" s="361"/>
      <c r="AQ28" s="362"/>
      <c r="AU28" s="210" t="s">
        <v>120</v>
      </c>
      <c r="AV28" s="202" t="s">
        <v>504</v>
      </c>
      <c r="AW28" s="202" t="s">
        <v>580</v>
      </c>
      <c r="AX28" s="194" t="s">
        <v>121</v>
      </c>
      <c r="AZ28" s="237" t="s">
        <v>828</v>
      </c>
    </row>
    <row r="29" spans="1:52" s="3" customFormat="1" ht="15" customHeight="1" thickTop="1">
      <c r="A29" s="366" t="s">
        <v>8</v>
      </c>
      <c r="B29" s="367"/>
      <c r="C29" s="367"/>
      <c r="D29" s="367"/>
      <c r="E29" s="367"/>
      <c r="F29" s="367"/>
      <c r="G29" s="367"/>
      <c r="H29" s="367"/>
      <c r="I29" s="367"/>
      <c r="J29" s="368"/>
      <c r="K29" s="369" t="str">
        <f>'List stavby'!B8</f>
        <v>Stavebí správa východ</v>
      </c>
      <c r="L29" s="367"/>
      <c r="M29" s="367"/>
      <c r="N29" s="367"/>
      <c r="O29" s="367"/>
      <c r="P29" s="367"/>
      <c r="Q29" s="367"/>
      <c r="R29" s="367"/>
      <c r="S29" s="367"/>
      <c r="T29" s="367"/>
      <c r="U29" s="367"/>
      <c r="V29" s="367"/>
      <c r="W29" s="367"/>
      <c r="X29" s="367"/>
      <c r="Y29" s="367"/>
      <c r="Z29" s="367"/>
      <c r="AA29" s="370"/>
      <c r="AB29" s="360"/>
      <c r="AC29" s="361"/>
      <c r="AD29" s="361"/>
      <c r="AE29" s="361"/>
      <c r="AF29" s="361"/>
      <c r="AG29" s="361"/>
      <c r="AH29" s="361"/>
      <c r="AI29" s="361"/>
      <c r="AJ29" s="361"/>
      <c r="AK29" s="361"/>
      <c r="AL29" s="361"/>
      <c r="AM29" s="361"/>
      <c r="AN29" s="361"/>
      <c r="AO29" s="361"/>
      <c r="AP29" s="361"/>
      <c r="AQ29" s="362"/>
      <c r="AU29" s="208" t="s">
        <v>159</v>
      </c>
      <c r="AV29" s="200" t="s">
        <v>505</v>
      </c>
      <c r="AW29" s="200" t="s">
        <v>581</v>
      </c>
      <c r="AX29" s="195" t="s">
        <v>644</v>
      </c>
      <c r="AZ29" s="237" t="s">
        <v>829</v>
      </c>
    </row>
    <row r="30" spans="1:52" s="3" customFormat="1" ht="15" customHeight="1" thickBot="1">
      <c r="A30" s="371" t="s">
        <v>5</v>
      </c>
      <c r="B30" s="372"/>
      <c r="C30" s="372"/>
      <c r="D30" s="372"/>
      <c r="E30" s="372"/>
      <c r="F30" s="372"/>
      <c r="G30" s="372"/>
      <c r="H30" s="372"/>
      <c r="I30" s="372"/>
      <c r="J30" s="373"/>
      <c r="K30" s="374" t="str">
        <f>'List stavby'!B9</f>
        <v>Nerudova 773/1, 779 00 Olomouc</v>
      </c>
      <c r="L30" s="372"/>
      <c r="M30" s="372"/>
      <c r="N30" s="372"/>
      <c r="O30" s="372"/>
      <c r="P30" s="372"/>
      <c r="Q30" s="372"/>
      <c r="R30" s="372"/>
      <c r="S30" s="372"/>
      <c r="T30" s="372"/>
      <c r="U30" s="372"/>
      <c r="V30" s="372"/>
      <c r="W30" s="372"/>
      <c r="X30" s="372"/>
      <c r="Y30" s="372"/>
      <c r="Z30" s="372"/>
      <c r="AA30" s="375"/>
      <c r="AB30" s="363"/>
      <c r="AC30" s="364"/>
      <c r="AD30" s="364"/>
      <c r="AE30" s="364"/>
      <c r="AF30" s="364"/>
      <c r="AG30" s="364"/>
      <c r="AH30" s="364"/>
      <c r="AI30" s="364"/>
      <c r="AJ30" s="364"/>
      <c r="AK30" s="364"/>
      <c r="AL30" s="364"/>
      <c r="AM30" s="364"/>
      <c r="AN30" s="364"/>
      <c r="AO30" s="364"/>
      <c r="AP30" s="364"/>
      <c r="AQ30" s="365"/>
      <c r="AU30" s="209" t="s">
        <v>160</v>
      </c>
      <c r="AV30" s="201" t="s">
        <v>506</v>
      </c>
      <c r="AW30" s="201" t="s">
        <v>582</v>
      </c>
      <c r="AX30" s="192" t="s">
        <v>645</v>
      </c>
      <c r="AZ30" s="237" t="s">
        <v>830</v>
      </c>
    </row>
    <row r="31" spans="1:52" s="3" customFormat="1" ht="15" customHeight="1" thickTop="1" thickBot="1">
      <c r="A31" s="296"/>
      <c r="B31" s="296"/>
      <c r="C31" s="296"/>
      <c r="D31" s="296"/>
      <c r="E31" s="296"/>
      <c r="F31" s="296"/>
      <c r="G31" s="296"/>
      <c r="H31" s="296"/>
      <c r="I31" s="296"/>
      <c r="J31" s="296"/>
      <c r="K31" s="296"/>
      <c r="L31" s="296"/>
      <c r="M31" s="296"/>
      <c r="N31" s="296"/>
      <c r="O31" s="296"/>
      <c r="P31" s="296"/>
      <c r="Q31" s="296"/>
      <c r="R31" s="296"/>
      <c r="S31" s="296"/>
      <c r="T31" s="296"/>
      <c r="U31" s="296"/>
      <c r="V31" s="296"/>
      <c r="W31" s="296"/>
      <c r="X31" s="296"/>
      <c r="Y31" s="296"/>
      <c r="Z31" s="296"/>
      <c r="AA31" s="296"/>
      <c r="AB31" s="296"/>
      <c r="AC31" s="296"/>
      <c r="AD31" s="296"/>
      <c r="AE31" s="296"/>
      <c r="AF31" s="296"/>
      <c r="AG31" s="296"/>
      <c r="AH31" s="296"/>
      <c r="AI31" s="296"/>
      <c r="AJ31" s="296"/>
      <c r="AK31" s="296"/>
      <c r="AL31" s="296"/>
      <c r="AM31" s="296"/>
      <c r="AN31" s="296"/>
      <c r="AO31" s="296"/>
      <c r="AP31" s="296"/>
      <c r="AQ31" s="296"/>
      <c r="AU31" s="209" t="s">
        <v>162</v>
      </c>
      <c r="AV31" s="201" t="s">
        <v>507</v>
      </c>
      <c r="AW31" s="201" t="s">
        <v>583</v>
      </c>
      <c r="AX31" s="192" t="s">
        <v>161</v>
      </c>
      <c r="AZ31" s="237" t="s">
        <v>831</v>
      </c>
    </row>
    <row r="32" spans="1:52" s="3" customFormat="1" ht="15" customHeight="1" thickTop="1">
      <c r="A32" s="352" t="s">
        <v>472</v>
      </c>
      <c r="B32" s="353"/>
      <c r="C32" s="353"/>
      <c r="D32" s="353"/>
      <c r="E32" s="353"/>
      <c r="F32" s="353"/>
      <c r="G32" s="353"/>
      <c r="H32" s="353"/>
      <c r="I32" s="353"/>
      <c r="J32" s="354"/>
      <c r="K32" s="441" t="str">
        <f>'List stavby'!B12</f>
        <v>MORAVIA CONSULT Olomouc a.s.</v>
      </c>
      <c r="L32" s="442"/>
      <c r="M32" s="442"/>
      <c r="N32" s="442"/>
      <c r="O32" s="442"/>
      <c r="P32" s="442"/>
      <c r="Q32" s="442"/>
      <c r="R32" s="442"/>
      <c r="S32" s="442"/>
      <c r="T32" s="442"/>
      <c r="U32" s="442"/>
      <c r="V32" s="442"/>
      <c r="W32" s="442"/>
      <c r="X32" s="442"/>
      <c r="Y32" s="442"/>
      <c r="Z32" s="442"/>
      <c r="AA32" s="443"/>
      <c r="AB32" s="549" t="s">
        <v>19</v>
      </c>
      <c r="AC32" s="550"/>
      <c r="AD32" s="550"/>
      <c r="AE32" s="550"/>
      <c r="AF32" s="550"/>
      <c r="AG32" s="550"/>
      <c r="AH32" s="550"/>
      <c r="AI32" s="550"/>
      <c r="AJ32" s="550"/>
      <c r="AK32" s="550"/>
      <c r="AL32" s="550"/>
      <c r="AM32" s="550"/>
      <c r="AN32" s="550"/>
      <c r="AO32" s="550"/>
      <c r="AP32" s="550"/>
      <c r="AQ32" s="551"/>
      <c r="AU32" s="209" t="s">
        <v>163</v>
      </c>
      <c r="AV32" s="201" t="s">
        <v>508</v>
      </c>
      <c r="AW32" s="201" t="s">
        <v>584</v>
      </c>
      <c r="AX32" s="192" t="s">
        <v>125</v>
      </c>
      <c r="AZ32" s="237" t="s">
        <v>832</v>
      </c>
    </row>
    <row r="33" spans="1:52" s="3" customFormat="1" ht="15" customHeight="1" thickBot="1">
      <c r="A33" s="366" t="s">
        <v>5</v>
      </c>
      <c r="B33" s="367"/>
      <c r="C33" s="367"/>
      <c r="D33" s="367"/>
      <c r="E33" s="367"/>
      <c r="F33" s="367"/>
      <c r="G33" s="367"/>
      <c r="H33" s="367"/>
      <c r="I33" s="367"/>
      <c r="J33" s="368"/>
      <c r="K33" s="369" t="str">
        <f>'List stavby'!B13</f>
        <v>Legionářská 1085/8, 779 00 Olomouc</v>
      </c>
      <c r="L33" s="367"/>
      <c r="M33" s="367"/>
      <c r="N33" s="367"/>
      <c r="O33" s="367"/>
      <c r="P33" s="367"/>
      <c r="Q33" s="367"/>
      <c r="R33" s="367"/>
      <c r="S33" s="367"/>
      <c r="T33" s="367"/>
      <c r="U33" s="367"/>
      <c r="V33" s="367"/>
      <c r="W33" s="367"/>
      <c r="X33" s="367"/>
      <c r="Y33" s="367"/>
      <c r="Z33" s="367"/>
      <c r="AA33" s="370"/>
      <c r="AB33" s="545"/>
      <c r="AC33" s="546"/>
      <c r="AD33" s="546"/>
      <c r="AE33" s="546"/>
      <c r="AF33" s="546"/>
      <c r="AG33" s="546"/>
      <c r="AH33" s="546"/>
      <c r="AI33" s="546"/>
      <c r="AJ33" s="546"/>
      <c r="AK33" s="546"/>
      <c r="AL33" s="546"/>
      <c r="AM33" s="546"/>
      <c r="AN33" s="546"/>
      <c r="AO33" s="546"/>
      <c r="AP33" s="546"/>
      <c r="AQ33" s="547"/>
      <c r="AU33" s="210" t="s">
        <v>697</v>
      </c>
      <c r="AV33" s="202" t="s">
        <v>509</v>
      </c>
      <c r="AW33" s="202" t="s">
        <v>585</v>
      </c>
      <c r="AX33" s="194" t="s">
        <v>646</v>
      </c>
      <c r="AZ33" s="237" t="s">
        <v>833</v>
      </c>
    </row>
    <row r="34" spans="1:52" s="3" customFormat="1" ht="15" customHeight="1" thickTop="1">
      <c r="A34" s="366" t="s">
        <v>22</v>
      </c>
      <c r="B34" s="367"/>
      <c r="C34" s="367"/>
      <c r="D34" s="367"/>
      <c r="E34" s="367"/>
      <c r="F34" s="367"/>
      <c r="G34" s="367"/>
      <c r="H34" s="367"/>
      <c r="I34" s="367"/>
      <c r="J34" s="368"/>
      <c r="K34" s="5" t="s">
        <v>20</v>
      </c>
      <c r="L34" s="367" t="str">
        <f>'List stavby'!B14</f>
        <v>+420 585 570 444</v>
      </c>
      <c r="M34" s="367"/>
      <c r="N34" s="367"/>
      <c r="O34" s="367"/>
      <c r="P34" s="367"/>
      <c r="Q34" s="367"/>
      <c r="R34" s="367"/>
      <c r="S34" s="367"/>
      <c r="T34" s="367"/>
      <c r="U34" s="367"/>
      <c r="V34" s="367"/>
      <c r="W34" s="367"/>
      <c r="X34" s="367"/>
      <c r="Y34" s="367"/>
      <c r="Z34" s="367"/>
      <c r="AA34" s="370"/>
      <c r="AB34" s="545"/>
      <c r="AC34" s="546"/>
      <c r="AD34" s="546"/>
      <c r="AE34" s="546"/>
      <c r="AF34" s="546"/>
      <c r="AG34" s="546"/>
      <c r="AH34" s="546"/>
      <c r="AI34" s="546"/>
      <c r="AJ34" s="546"/>
      <c r="AK34" s="546"/>
      <c r="AL34" s="546"/>
      <c r="AM34" s="546"/>
      <c r="AN34" s="546"/>
      <c r="AO34" s="546"/>
      <c r="AP34" s="546"/>
      <c r="AQ34" s="547"/>
      <c r="AU34" s="208" t="s">
        <v>33</v>
      </c>
      <c r="AV34" s="200" t="s">
        <v>698</v>
      </c>
      <c r="AW34" s="200">
        <v>10</v>
      </c>
      <c r="AX34" s="195" t="s">
        <v>647</v>
      </c>
      <c r="AZ34" s="237" t="s">
        <v>834</v>
      </c>
    </row>
    <row r="35" spans="1:52" s="3" customFormat="1" ht="15" customHeight="1">
      <c r="A35" s="451"/>
      <c r="B35" s="395"/>
      <c r="C35" s="395"/>
      <c r="D35" s="395"/>
      <c r="E35" s="395"/>
      <c r="F35" s="395"/>
      <c r="G35" s="395"/>
      <c r="H35" s="395"/>
      <c r="I35" s="395"/>
      <c r="J35" s="452"/>
      <c r="K35" s="5" t="s">
        <v>21</v>
      </c>
      <c r="L35" s="367" t="str">
        <f>'List stavby'!B15</f>
        <v xml:space="preserve"> moravia@moravia.cz</v>
      </c>
      <c r="M35" s="367"/>
      <c r="N35" s="367"/>
      <c r="O35" s="367"/>
      <c r="P35" s="367"/>
      <c r="Q35" s="367"/>
      <c r="R35" s="367"/>
      <c r="S35" s="367"/>
      <c r="T35" s="367"/>
      <c r="U35" s="367"/>
      <c r="V35" s="367"/>
      <c r="W35" s="367"/>
      <c r="X35" s="367"/>
      <c r="Y35" s="367"/>
      <c r="Z35" s="367"/>
      <c r="AA35" s="370"/>
      <c r="AB35" s="545"/>
      <c r="AC35" s="546"/>
      <c r="AD35" s="546"/>
      <c r="AE35" s="546"/>
      <c r="AF35" s="546"/>
      <c r="AG35" s="546"/>
      <c r="AH35" s="546"/>
      <c r="AI35" s="546"/>
      <c r="AJ35" s="546"/>
      <c r="AK35" s="546"/>
      <c r="AL35" s="546"/>
      <c r="AM35" s="546"/>
      <c r="AN35" s="546"/>
      <c r="AO35" s="546"/>
      <c r="AP35" s="546"/>
      <c r="AQ35" s="547"/>
      <c r="AU35" s="209" t="s">
        <v>33</v>
      </c>
      <c r="AV35" s="201" t="s">
        <v>510</v>
      </c>
      <c r="AW35" s="201" t="s">
        <v>218</v>
      </c>
      <c r="AX35" s="192" t="s">
        <v>648</v>
      </c>
      <c r="AZ35" s="237" t="s">
        <v>835</v>
      </c>
    </row>
    <row r="36" spans="1:52" s="3" customFormat="1" ht="15" customHeight="1">
      <c r="A36" s="444" t="s">
        <v>476</v>
      </c>
      <c r="B36" s="404"/>
      <c r="C36" s="404"/>
      <c r="D36" s="404"/>
      <c r="E36" s="404"/>
      <c r="F36" s="404"/>
      <c r="G36" s="404"/>
      <c r="H36" s="404"/>
      <c r="I36" s="404"/>
      <c r="J36" s="445"/>
      <c r="K36" s="552" t="s">
        <v>856</v>
      </c>
      <c r="L36" s="553"/>
      <c r="M36" s="553"/>
      <c r="N36" s="553"/>
      <c r="O36" s="553"/>
      <c r="P36" s="553"/>
      <c r="Q36" s="553"/>
      <c r="R36" s="553"/>
      <c r="S36" s="553"/>
      <c r="T36" s="553"/>
      <c r="U36" s="553"/>
      <c r="V36" s="553"/>
      <c r="W36" s="553"/>
      <c r="X36" s="553"/>
      <c r="Y36" s="553"/>
      <c r="Z36" s="553"/>
      <c r="AA36" s="554"/>
      <c r="AB36" s="385" t="s">
        <v>19</v>
      </c>
      <c r="AC36" s="386"/>
      <c r="AD36" s="386"/>
      <c r="AE36" s="386"/>
      <c r="AF36" s="386"/>
      <c r="AG36" s="386"/>
      <c r="AH36" s="386"/>
      <c r="AI36" s="386"/>
      <c r="AJ36" s="386"/>
      <c r="AK36" s="386"/>
      <c r="AL36" s="386"/>
      <c r="AM36" s="386"/>
      <c r="AN36" s="386"/>
      <c r="AO36" s="386"/>
      <c r="AP36" s="386"/>
      <c r="AQ36" s="387"/>
      <c r="AU36" s="209" t="s">
        <v>33</v>
      </c>
      <c r="AV36" s="201" t="s">
        <v>511</v>
      </c>
      <c r="AW36" s="201" t="s">
        <v>374</v>
      </c>
      <c r="AX36" s="192" t="s">
        <v>649</v>
      </c>
      <c r="AZ36" s="237" t="s">
        <v>836</v>
      </c>
    </row>
    <row r="37" spans="1:52" s="3" customFormat="1" ht="15" customHeight="1">
      <c r="A37" s="366" t="s">
        <v>5</v>
      </c>
      <c r="B37" s="367"/>
      <c r="C37" s="367"/>
      <c r="D37" s="367"/>
      <c r="E37" s="367"/>
      <c r="F37" s="367"/>
      <c r="G37" s="367"/>
      <c r="H37" s="367"/>
      <c r="I37" s="367"/>
      <c r="J37" s="368"/>
      <c r="K37" s="448" t="s">
        <v>884</v>
      </c>
      <c r="L37" s="449"/>
      <c r="M37" s="449"/>
      <c r="N37" s="449"/>
      <c r="O37" s="449"/>
      <c r="P37" s="449"/>
      <c r="Q37" s="449"/>
      <c r="R37" s="449"/>
      <c r="S37" s="449"/>
      <c r="T37" s="449"/>
      <c r="U37" s="449"/>
      <c r="V37" s="449"/>
      <c r="W37" s="449"/>
      <c r="X37" s="449"/>
      <c r="Y37" s="449"/>
      <c r="Z37" s="449"/>
      <c r="AA37" s="450"/>
      <c r="AB37" s="545"/>
      <c r="AC37" s="546"/>
      <c r="AD37" s="546"/>
      <c r="AE37" s="546"/>
      <c r="AF37" s="546"/>
      <c r="AG37" s="546"/>
      <c r="AH37" s="546"/>
      <c r="AI37" s="546"/>
      <c r="AJ37" s="546"/>
      <c r="AK37" s="546"/>
      <c r="AL37" s="546"/>
      <c r="AM37" s="546"/>
      <c r="AN37" s="546"/>
      <c r="AO37" s="546"/>
      <c r="AP37" s="546"/>
      <c r="AQ37" s="547"/>
      <c r="AU37" s="209" t="s">
        <v>126</v>
      </c>
      <c r="AV37" s="201" t="s">
        <v>512</v>
      </c>
      <c r="AW37" s="201" t="s">
        <v>372</v>
      </c>
      <c r="AX37" s="192" t="s">
        <v>186</v>
      </c>
      <c r="AZ37" s="237" t="s">
        <v>837</v>
      </c>
    </row>
    <row r="38" spans="1:52" s="3" customFormat="1" ht="15" customHeight="1">
      <c r="A38" s="366" t="s">
        <v>22</v>
      </c>
      <c r="B38" s="367"/>
      <c r="C38" s="367"/>
      <c r="D38" s="367"/>
      <c r="E38" s="367"/>
      <c r="F38" s="367"/>
      <c r="G38" s="367"/>
      <c r="H38" s="367"/>
      <c r="I38" s="367"/>
      <c r="J38" s="368"/>
      <c r="K38" s="5" t="s">
        <v>20</v>
      </c>
      <c r="L38" s="556">
        <v>420533312000</v>
      </c>
      <c r="M38" s="449"/>
      <c r="N38" s="449"/>
      <c r="O38" s="449"/>
      <c r="P38" s="449"/>
      <c r="Q38" s="449"/>
      <c r="R38" s="449"/>
      <c r="S38" s="449"/>
      <c r="T38" s="449"/>
      <c r="U38" s="449"/>
      <c r="V38" s="449"/>
      <c r="W38" s="449"/>
      <c r="X38" s="449"/>
      <c r="Y38" s="449"/>
      <c r="Z38" s="449"/>
      <c r="AA38" s="450"/>
      <c r="AB38" s="545"/>
      <c r="AC38" s="546"/>
      <c r="AD38" s="546"/>
      <c r="AE38" s="546"/>
      <c r="AF38" s="546"/>
      <c r="AG38" s="546"/>
      <c r="AH38" s="546"/>
      <c r="AI38" s="546"/>
      <c r="AJ38" s="546"/>
      <c r="AK38" s="546"/>
      <c r="AL38" s="546"/>
      <c r="AM38" s="546"/>
      <c r="AN38" s="546"/>
      <c r="AO38" s="546"/>
      <c r="AP38" s="546"/>
      <c r="AQ38" s="547"/>
      <c r="AU38" s="209" t="s">
        <v>127</v>
      </c>
      <c r="AV38" s="201" t="s">
        <v>513</v>
      </c>
      <c r="AW38" s="201" t="s">
        <v>586</v>
      </c>
      <c r="AX38" s="192" t="s">
        <v>650</v>
      </c>
      <c r="AZ38" s="237" t="s">
        <v>838</v>
      </c>
    </row>
    <row r="39" spans="1:52" s="3" customFormat="1" ht="15" customHeight="1">
      <c r="A39" s="451"/>
      <c r="B39" s="395"/>
      <c r="C39" s="395"/>
      <c r="D39" s="395"/>
      <c r="E39" s="395"/>
      <c r="F39" s="395"/>
      <c r="G39" s="395"/>
      <c r="H39" s="395"/>
      <c r="I39" s="395"/>
      <c r="J39" s="452"/>
      <c r="K39" s="6" t="s">
        <v>21</v>
      </c>
      <c r="L39" s="498" t="s">
        <v>881</v>
      </c>
      <c r="M39" s="498"/>
      <c r="N39" s="498"/>
      <c r="O39" s="498"/>
      <c r="P39" s="498"/>
      <c r="Q39" s="498"/>
      <c r="R39" s="498"/>
      <c r="S39" s="498"/>
      <c r="T39" s="498"/>
      <c r="U39" s="498"/>
      <c r="V39" s="498"/>
      <c r="W39" s="498"/>
      <c r="X39" s="498"/>
      <c r="Y39" s="498"/>
      <c r="Z39" s="498"/>
      <c r="AA39" s="555"/>
      <c r="AB39" s="545"/>
      <c r="AC39" s="546"/>
      <c r="AD39" s="546"/>
      <c r="AE39" s="546"/>
      <c r="AF39" s="546"/>
      <c r="AG39" s="546"/>
      <c r="AH39" s="546"/>
      <c r="AI39" s="546"/>
      <c r="AJ39" s="546"/>
      <c r="AK39" s="546"/>
      <c r="AL39" s="546"/>
      <c r="AM39" s="546"/>
      <c r="AN39" s="546"/>
      <c r="AO39" s="546"/>
      <c r="AP39" s="546"/>
      <c r="AQ39" s="547"/>
      <c r="AU39" s="209" t="s">
        <v>33</v>
      </c>
      <c r="AV39" s="201" t="s">
        <v>514</v>
      </c>
      <c r="AW39" s="201" t="s">
        <v>587</v>
      </c>
      <c r="AX39" s="192" t="s">
        <v>651</v>
      </c>
      <c r="AZ39" s="237" t="s">
        <v>839</v>
      </c>
    </row>
    <row r="40" spans="1:52" s="3" customFormat="1" ht="20.100000000000001" customHeight="1" thickBot="1">
      <c r="A40" s="376" t="s">
        <v>468</v>
      </c>
      <c r="B40" s="377"/>
      <c r="C40" s="377"/>
      <c r="D40" s="377"/>
      <c r="E40" s="377"/>
      <c r="F40" s="377"/>
      <c r="G40" s="377"/>
      <c r="H40" s="377"/>
      <c r="I40" s="377"/>
      <c r="J40" s="377"/>
      <c r="K40" s="377" t="str">
        <f>'List stavby'!B17</f>
        <v>Ing. Pavel Kučera</v>
      </c>
      <c r="L40" s="377"/>
      <c r="M40" s="377"/>
      <c r="N40" s="377"/>
      <c r="O40" s="377"/>
      <c r="P40" s="377"/>
      <c r="Q40" s="377"/>
      <c r="R40" s="377"/>
      <c r="S40" s="377"/>
      <c r="T40" s="377"/>
      <c r="U40" s="438"/>
      <c r="V40" s="456" t="s">
        <v>16</v>
      </c>
      <c r="W40" s="377"/>
      <c r="X40" s="377"/>
      <c r="Y40" s="377"/>
      <c r="Z40" s="377"/>
      <c r="AA40" s="377"/>
      <c r="AB40" s="377"/>
      <c r="AC40" s="377"/>
      <c r="AD40" s="377"/>
      <c r="AE40" s="377"/>
      <c r="AF40" s="377"/>
      <c r="AG40" s="377" t="str">
        <f>IF(VLOOKUP(AG45,tymSpecialistu,4,0)=0,"–",VLOOKUP(AG45,tymSpecialistu,4,0))</f>
        <v>Ing. Jaroslav Sedláček</v>
      </c>
      <c r="AH40" s="377"/>
      <c r="AI40" s="377"/>
      <c r="AJ40" s="377"/>
      <c r="AK40" s="377"/>
      <c r="AL40" s="377"/>
      <c r="AM40" s="377"/>
      <c r="AN40" s="377"/>
      <c r="AO40" s="377"/>
      <c r="AP40" s="377"/>
      <c r="AQ40" s="509"/>
      <c r="AU40" s="209" t="s">
        <v>128</v>
      </c>
      <c r="AV40" s="201" t="s">
        <v>515</v>
      </c>
      <c r="AW40" s="201" t="s">
        <v>588</v>
      </c>
      <c r="AX40" s="192" t="s">
        <v>652</v>
      </c>
      <c r="AZ40" s="237" t="s">
        <v>840</v>
      </c>
    </row>
    <row r="41" spans="1:52" s="3" customFormat="1" ht="15" customHeight="1" thickTop="1" thickBot="1">
      <c r="A41" s="296"/>
      <c r="B41" s="296"/>
      <c r="C41" s="296"/>
      <c r="D41" s="296"/>
      <c r="E41" s="296"/>
      <c r="F41" s="296"/>
      <c r="G41" s="296"/>
      <c r="H41" s="296"/>
      <c r="I41" s="296"/>
      <c r="J41" s="296"/>
      <c r="K41" s="296"/>
      <c r="L41" s="296"/>
      <c r="M41" s="296"/>
      <c r="N41" s="296"/>
      <c r="O41" s="296"/>
      <c r="P41" s="296"/>
      <c r="Q41" s="296"/>
      <c r="R41" s="296"/>
      <c r="S41" s="296"/>
      <c r="T41" s="296"/>
      <c r="U41" s="296"/>
      <c r="V41" s="296"/>
      <c r="W41" s="296"/>
      <c r="X41" s="296"/>
      <c r="Y41" s="296"/>
      <c r="Z41" s="296"/>
      <c r="AA41" s="296"/>
      <c r="AB41" s="296"/>
      <c r="AC41" s="296"/>
      <c r="AD41" s="296"/>
      <c r="AE41" s="296"/>
      <c r="AF41" s="296"/>
      <c r="AG41" s="296"/>
      <c r="AH41" s="296"/>
      <c r="AI41" s="296"/>
      <c r="AJ41" s="296"/>
      <c r="AK41" s="296"/>
      <c r="AL41" s="296"/>
      <c r="AM41" s="296"/>
      <c r="AN41" s="296"/>
      <c r="AO41" s="296"/>
      <c r="AP41" s="296"/>
      <c r="AQ41" s="296"/>
      <c r="AU41" s="209" t="s">
        <v>128</v>
      </c>
      <c r="AV41" s="201" t="s">
        <v>516</v>
      </c>
      <c r="AW41" s="201" t="s">
        <v>589</v>
      </c>
      <c r="AX41" s="192" t="s">
        <v>653</v>
      </c>
      <c r="AZ41" s="237" t="s">
        <v>841</v>
      </c>
    </row>
    <row r="42" spans="1:52" s="3" customFormat="1" ht="30" customHeight="1" thickTop="1">
      <c r="A42" s="420" t="s">
        <v>2</v>
      </c>
      <c r="B42" s="421"/>
      <c r="C42" s="421"/>
      <c r="D42" s="421"/>
      <c r="E42" s="421"/>
      <c r="F42" s="421"/>
      <c r="G42" s="421"/>
      <c r="H42" s="421"/>
      <c r="I42" s="421"/>
      <c r="J42" s="422"/>
      <c r="K42" s="476" t="str">
        <f>'List stavby'!B1</f>
        <v>Optimalizace traťového úseku Havířov (včetně) - zastávka Havířov střed (mimo)</v>
      </c>
      <c r="L42" s="477"/>
      <c r="M42" s="477"/>
      <c r="N42" s="477"/>
      <c r="O42" s="477"/>
      <c r="P42" s="477"/>
      <c r="Q42" s="477"/>
      <c r="R42" s="477"/>
      <c r="S42" s="477"/>
      <c r="T42" s="477"/>
      <c r="U42" s="477"/>
      <c r="V42" s="477"/>
      <c r="W42" s="477"/>
      <c r="X42" s="477"/>
      <c r="Y42" s="477"/>
      <c r="Z42" s="477"/>
      <c r="AA42" s="477"/>
      <c r="AB42" s="477"/>
      <c r="AC42" s="477"/>
      <c r="AD42" s="477"/>
      <c r="AE42" s="477"/>
      <c r="AF42" s="478"/>
      <c r="AG42" s="457" t="s">
        <v>478</v>
      </c>
      <c r="AH42" s="458"/>
      <c r="AI42" s="458"/>
      <c r="AJ42" s="458"/>
      <c r="AK42" s="458"/>
      <c r="AL42" s="458"/>
      <c r="AM42" s="459" t="str">
        <f>'List stavby'!B4</f>
        <v>S621700033</v>
      </c>
      <c r="AN42" s="459"/>
      <c r="AO42" s="459"/>
      <c r="AP42" s="459"/>
      <c r="AQ42" s="460"/>
      <c r="AU42" s="209" t="s">
        <v>128</v>
      </c>
      <c r="AV42" s="201" t="s">
        <v>517</v>
      </c>
      <c r="AW42" s="201" t="s">
        <v>590</v>
      </c>
      <c r="AX42" s="192" t="s">
        <v>654</v>
      </c>
      <c r="AZ42" s="237" t="s">
        <v>842</v>
      </c>
    </row>
    <row r="43" spans="1:52" s="3" customFormat="1" ht="30" customHeight="1" thickBot="1">
      <c r="A43" s="426"/>
      <c r="B43" s="427"/>
      <c r="C43" s="427"/>
      <c r="D43" s="427"/>
      <c r="E43" s="427"/>
      <c r="F43" s="427"/>
      <c r="G43" s="427"/>
      <c r="H43" s="427"/>
      <c r="I43" s="427"/>
      <c r="J43" s="428"/>
      <c r="K43" s="479"/>
      <c r="L43" s="480"/>
      <c r="M43" s="480"/>
      <c r="N43" s="480"/>
      <c r="O43" s="480"/>
      <c r="P43" s="480"/>
      <c r="Q43" s="480"/>
      <c r="R43" s="480"/>
      <c r="S43" s="480"/>
      <c r="T43" s="480"/>
      <c r="U43" s="480"/>
      <c r="V43" s="480"/>
      <c r="W43" s="480"/>
      <c r="X43" s="480"/>
      <c r="Y43" s="480"/>
      <c r="Z43" s="480"/>
      <c r="AA43" s="480"/>
      <c r="AB43" s="480"/>
      <c r="AC43" s="480"/>
      <c r="AD43" s="480"/>
      <c r="AE43" s="480"/>
      <c r="AF43" s="481"/>
      <c r="AG43" s="446" t="s">
        <v>80</v>
      </c>
      <c r="AH43" s="447"/>
      <c r="AI43" s="447"/>
      <c r="AJ43" s="447"/>
      <c r="AK43" s="447"/>
      <c r="AL43" s="524" t="str">
        <f>'List stavby'!B16</f>
        <v>20-110-230-US</v>
      </c>
      <c r="AM43" s="525"/>
      <c r="AN43" s="525"/>
      <c r="AO43" s="525"/>
      <c r="AP43" s="525"/>
      <c r="AQ43" s="526"/>
      <c r="AU43" s="209" t="s">
        <v>128</v>
      </c>
      <c r="AV43" s="201" t="s">
        <v>518</v>
      </c>
      <c r="AW43" s="201" t="s">
        <v>591</v>
      </c>
      <c r="AX43" s="192" t="s">
        <v>655</v>
      </c>
      <c r="AZ43" s="237" t="s">
        <v>843</v>
      </c>
    </row>
    <row r="44" spans="1:52" s="3" customFormat="1" ht="15" customHeight="1" thickTop="1">
      <c r="A44" s="453" t="s">
        <v>78</v>
      </c>
      <c r="B44" s="454"/>
      <c r="C44" s="454"/>
      <c r="D44" s="454"/>
      <c r="E44" s="454"/>
      <c r="F44" s="454"/>
      <c r="G44" s="454"/>
      <c r="H44" s="454"/>
      <c r="I44" s="454"/>
      <c r="J44" s="455"/>
      <c r="K44" s="470" t="str">
        <f>VLOOKUP(AS47,castiDJmena,2,0)</f>
        <v>Mosty, propustky a zdi</v>
      </c>
      <c r="L44" s="471"/>
      <c r="M44" s="471"/>
      <c r="N44" s="471"/>
      <c r="O44" s="471"/>
      <c r="P44" s="471"/>
      <c r="Q44" s="471"/>
      <c r="R44" s="471"/>
      <c r="S44" s="471"/>
      <c r="T44" s="471"/>
      <c r="U44" s="471"/>
      <c r="V44" s="471"/>
      <c r="W44" s="471"/>
      <c r="X44" s="471"/>
      <c r="Y44" s="471"/>
      <c r="Z44" s="471"/>
      <c r="AA44" s="471"/>
      <c r="AB44" s="471"/>
      <c r="AC44" s="471"/>
      <c r="AD44" s="471"/>
      <c r="AE44" s="471"/>
      <c r="AF44" s="472"/>
      <c r="AG44" s="522" t="s">
        <v>27</v>
      </c>
      <c r="AH44" s="523"/>
      <c r="AI44" s="523"/>
      <c r="AJ44" s="523"/>
      <c r="AK44" s="523"/>
      <c r="AL44" s="461"/>
      <c r="AM44" s="461"/>
      <c r="AN44" s="461"/>
      <c r="AO44" s="461"/>
      <c r="AP44" s="461"/>
      <c r="AQ44" s="462"/>
      <c r="AR44" s="19"/>
      <c r="AS44" s="3" t="s">
        <v>735</v>
      </c>
      <c r="AU44" s="209" t="s">
        <v>128</v>
      </c>
      <c r="AV44" s="201" t="s">
        <v>519</v>
      </c>
      <c r="AW44" s="201" t="s">
        <v>592</v>
      </c>
      <c r="AX44" s="192" t="s">
        <v>656</v>
      </c>
      <c r="AZ44" s="237" t="s">
        <v>844</v>
      </c>
    </row>
    <row r="45" spans="1:52" s="3" customFormat="1" ht="15" customHeight="1">
      <c r="A45" s="391"/>
      <c r="B45" s="392"/>
      <c r="C45" s="392"/>
      <c r="D45" s="392"/>
      <c r="E45" s="392"/>
      <c r="F45" s="392"/>
      <c r="G45" s="392"/>
      <c r="H45" s="392"/>
      <c r="I45" s="392"/>
      <c r="J45" s="393"/>
      <c r="K45" s="473"/>
      <c r="L45" s="474"/>
      <c r="M45" s="474"/>
      <c r="N45" s="474"/>
      <c r="O45" s="474"/>
      <c r="P45" s="474"/>
      <c r="Q45" s="474"/>
      <c r="R45" s="474"/>
      <c r="S45" s="474"/>
      <c r="T45" s="474"/>
      <c r="U45" s="474"/>
      <c r="V45" s="474"/>
      <c r="W45" s="474"/>
      <c r="X45" s="474"/>
      <c r="Y45" s="474"/>
      <c r="Z45" s="474"/>
      <c r="AA45" s="474"/>
      <c r="AB45" s="474"/>
      <c r="AC45" s="474"/>
      <c r="AD45" s="474"/>
      <c r="AE45" s="474"/>
      <c r="AF45" s="475"/>
      <c r="AG45" s="514" t="str">
        <f>IF(AS45="ne",IF(OR(RIGHT(AS47,1)="a",RIGHT(AS47,1)="b",RIGHT(AS47,1)="c",RIGHT(AS47,1)="d",RIGHT(AS47,1)="e",RIGHT(AS47,1)="f",RIGHT(AS47,1)="g"),LEFT(AS47,LEN(AS47)-1),AS47),AS46)</f>
        <v>D.2.1.4</v>
      </c>
      <c r="AH45" s="515"/>
      <c r="AI45" s="515"/>
      <c r="AJ45" s="515"/>
      <c r="AK45" s="515"/>
      <c r="AL45" s="515"/>
      <c r="AM45" s="515"/>
      <c r="AN45" s="515"/>
      <c r="AO45" s="515"/>
      <c r="AP45" s="515"/>
      <c r="AQ45" s="516"/>
      <c r="AR45" s="19"/>
      <c r="AS45" s="233" t="s">
        <v>736</v>
      </c>
      <c r="AU45" s="209" t="s">
        <v>128</v>
      </c>
      <c r="AV45" s="201" t="s">
        <v>520</v>
      </c>
      <c r="AW45" s="201" t="s">
        <v>373</v>
      </c>
      <c r="AX45" s="192" t="s">
        <v>657</v>
      </c>
      <c r="AZ45" s="237" t="s">
        <v>845</v>
      </c>
    </row>
    <row r="46" spans="1:52" s="3" customFormat="1" ht="20.100000000000001" customHeight="1">
      <c r="A46" s="530" t="s">
        <v>714</v>
      </c>
      <c r="B46" s="531"/>
      <c r="C46" s="531"/>
      <c r="D46" s="531"/>
      <c r="E46" s="531"/>
      <c r="F46" s="531"/>
      <c r="G46" s="531"/>
      <c r="H46" s="531"/>
      <c r="I46" s="531"/>
      <c r="J46" s="532"/>
      <c r="K46" s="464" t="str">
        <f>'Seznam SO_XX-XX-XX'!A2</f>
        <v>Žst Havířov, mobiliář</v>
      </c>
      <c r="L46" s="465"/>
      <c r="M46" s="465"/>
      <c r="N46" s="465"/>
      <c r="O46" s="465"/>
      <c r="P46" s="465"/>
      <c r="Q46" s="465"/>
      <c r="R46" s="465"/>
      <c r="S46" s="465"/>
      <c r="T46" s="465"/>
      <c r="U46" s="465"/>
      <c r="V46" s="465"/>
      <c r="W46" s="465"/>
      <c r="X46" s="465"/>
      <c r="Y46" s="465"/>
      <c r="Z46" s="465"/>
      <c r="AA46" s="465"/>
      <c r="AB46" s="465"/>
      <c r="AC46" s="465"/>
      <c r="AD46" s="465"/>
      <c r="AE46" s="465"/>
      <c r="AF46" s="466"/>
      <c r="AG46" s="527" t="s">
        <v>234</v>
      </c>
      <c r="AH46" s="528"/>
      <c r="AI46" s="528"/>
      <c r="AJ46" s="528"/>
      <c r="AK46" s="528"/>
      <c r="AL46" s="528"/>
      <c r="AM46" s="528"/>
      <c r="AN46" s="528"/>
      <c r="AO46" s="528"/>
      <c r="AP46" s="528"/>
      <c r="AQ46" s="529"/>
      <c r="AS46" s="233" t="s">
        <v>49</v>
      </c>
      <c r="AU46" s="209" t="s">
        <v>129</v>
      </c>
      <c r="AV46" s="201" t="s">
        <v>521</v>
      </c>
      <c r="AW46" s="201" t="s">
        <v>219</v>
      </c>
      <c r="AX46" s="192" t="s">
        <v>189</v>
      </c>
      <c r="AZ46" s="237" t="s">
        <v>846</v>
      </c>
    </row>
    <row r="47" spans="1:52" s="3" customFormat="1" ht="20.100000000000001" customHeight="1">
      <c r="A47" s="391"/>
      <c r="B47" s="392"/>
      <c r="C47" s="392"/>
      <c r="D47" s="392"/>
      <c r="E47" s="392"/>
      <c r="F47" s="392"/>
      <c r="G47" s="392"/>
      <c r="H47" s="392"/>
      <c r="I47" s="392"/>
      <c r="J47" s="393"/>
      <c r="K47" s="467"/>
      <c r="L47" s="468"/>
      <c r="M47" s="468"/>
      <c r="N47" s="468"/>
      <c r="O47" s="468"/>
      <c r="P47" s="468"/>
      <c r="Q47" s="468"/>
      <c r="R47" s="468"/>
      <c r="S47" s="468"/>
      <c r="T47" s="468"/>
      <c r="U47" s="468"/>
      <c r="V47" s="468"/>
      <c r="W47" s="468"/>
      <c r="X47" s="468"/>
      <c r="Y47" s="468"/>
      <c r="Z47" s="468"/>
      <c r="AA47" s="468"/>
      <c r="AB47" s="468"/>
      <c r="AC47" s="468"/>
      <c r="AD47" s="468"/>
      <c r="AE47" s="468"/>
      <c r="AF47" s="469"/>
      <c r="AG47" s="512" t="str">
        <f>'Seznam SO_XX-XX-XX'!J2</f>
        <v>SO 31-79-02</v>
      </c>
      <c r="AH47" s="513"/>
      <c r="AI47" s="513"/>
      <c r="AJ47" s="513"/>
      <c r="AK47" s="513"/>
      <c r="AL47" s="513"/>
      <c r="AM47" s="513"/>
      <c r="AN47" s="513"/>
      <c r="AO47" s="513"/>
      <c r="AP47" s="510"/>
      <c r="AQ47" s="511"/>
      <c r="AS47" s="439" t="s">
        <v>128</v>
      </c>
      <c r="AT47" s="440"/>
      <c r="AU47" s="209" t="s">
        <v>130</v>
      </c>
      <c r="AV47" s="201" t="s">
        <v>522</v>
      </c>
      <c r="AW47" s="201" t="s">
        <v>593</v>
      </c>
      <c r="AX47" s="192" t="s">
        <v>658</v>
      </c>
      <c r="AZ47" s="237" t="s">
        <v>847</v>
      </c>
    </row>
    <row r="48" spans="1:52" s="3" customFormat="1" ht="15" customHeight="1">
      <c r="A48" s="444" t="s">
        <v>3</v>
      </c>
      <c r="B48" s="404"/>
      <c r="C48" s="404"/>
      <c r="D48" s="404"/>
      <c r="E48" s="404"/>
      <c r="F48" s="404"/>
      <c r="G48" s="404"/>
      <c r="H48" s="404"/>
      <c r="I48" s="404"/>
      <c r="J48" s="445"/>
      <c r="K48" s="490" t="s">
        <v>61</v>
      </c>
      <c r="L48" s="491"/>
      <c r="M48" s="491"/>
      <c r="N48" s="491"/>
      <c r="O48" s="491"/>
      <c r="P48" s="491"/>
      <c r="Q48" s="491"/>
      <c r="R48" s="491"/>
      <c r="S48" s="491"/>
      <c r="T48" s="491"/>
      <c r="U48" s="491"/>
      <c r="V48" s="491"/>
      <c r="W48" s="491"/>
      <c r="X48" s="491"/>
      <c r="Y48" s="491"/>
      <c r="Z48" s="491"/>
      <c r="AA48" s="491"/>
      <c r="AB48" s="491"/>
      <c r="AC48" s="491"/>
      <c r="AD48" s="491"/>
      <c r="AE48" s="491"/>
      <c r="AF48" s="492"/>
      <c r="AG48" s="519" t="s">
        <v>28</v>
      </c>
      <c r="AH48" s="520"/>
      <c r="AI48" s="520"/>
      <c r="AJ48" s="520"/>
      <c r="AK48" s="520"/>
      <c r="AL48" s="520"/>
      <c r="AM48" s="520"/>
      <c r="AN48" s="520"/>
      <c r="AO48" s="520"/>
      <c r="AP48" s="520"/>
      <c r="AQ48" s="521"/>
      <c r="AU48" s="209" t="s">
        <v>130</v>
      </c>
      <c r="AV48" s="201" t="s">
        <v>523</v>
      </c>
      <c r="AW48" s="201" t="s">
        <v>594</v>
      </c>
      <c r="AX48" s="192" t="s">
        <v>659</v>
      </c>
      <c r="AZ48" s="237" t="s">
        <v>848</v>
      </c>
    </row>
    <row r="49" spans="1:53" s="3" customFormat="1" ht="15" customHeight="1">
      <c r="A49" s="366" t="s">
        <v>4</v>
      </c>
      <c r="B49" s="367"/>
      <c r="C49" s="367"/>
      <c r="D49" s="367"/>
      <c r="E49" s="367"/>
      <c r="F49" s="367"/>
      <c r="G49" s="367"/>
      <c r="H49" s="367"/>
      <c r="I49" s="367"/>
      <c r="J49" s="368"/>
      <c r="K49" s="500" t="s">
        <v>733</v>
      </c>
      <c r="L49" s="449"/>
      <c r="M49" s="449"/>
      <c r="N49" s="449"/>
      <c r="O49" s="449"/>
      <c r="P49" s="449"/>
      <c r="Q49" s="449"/>
      <c r="R49" s="449"/>
      <c r="S49" s="449"/>
      <c r="T49" s="449"/>
      <c r="U49" s="449"/>
      <c r="V49" s="449"/>
      <c r="W49" s="449"/>
      <c r="X49" s="449"/>
      <c r="Y49" s="449"/>
      <c r="Z49" s="449"/>
      <c r="AA49" s="449"/>
      <c r="AB49" s="449"/>
      <c r="AC49" s="449"/>
      <c r="AD49" s="449"/>
      <c r="AE49" s="449"/>
      <c r="AF49" s="501"/>
      <c r="AG49" s="514" t="str">
        <f ca="1">OFFSET('Seznam SO_XX-XX-XX'!C11,MATCH($K$48,nazvyPriloh,0),-2)</f>
        <v>1</v>
      </c>
      <c r="AH49" s="515"/>
      <c r="AI49" s="515"/>
      <c r="AJ49" s="515"/>
      <c r="AK49" s="515"/>
      <c r="AL49" s="515"/>
      <c r="AM49" s="515"/>
      <c r="AN49" s="184" t="s">
        <v>452</v>
      </c>
      <c r="AO49" s="517" t="str">
        <f ca="1">IF(OFFSET('Seznam SO_XX-XX-XX'!C11,MATCH($K$48,nazvyPriloh,0),-1)=0,"XXX",OFFSET('Seznam SO_XX-XX-XX'!C11,MATCH($K$48,nazvyPriloh,0),-1))</f>
        <v>001</v>
      </c>
      <c r="AP49" s="517"/>
      <c r="AQ49" s="518"/>
      <c r="AS49" s="235"/>
      <c r="AU49" s="209" t="s">
        <v>130</v>
      </c>
      <c r="AV49" s="201" t="s">
        <v>524</v>
      </c>
      <c r="AW49" s="201" t="s">
        <v>595</v>
      </c>
      <c r="AX49" s="192" t="s">
        <v>660</v>
      </c>
      <c r="AZ49" s="237" t="s">
        <v>849</v>
      </c>
    </row>
    <row r="50" spans="1:53" s="3" customFormat="1" ht="15" customHeight="1">
      <c r="A50" s="444" t="s">
        <v>15</v>
      </c>
      <c r="B50" s="404"/>
      <c r="C50" s="404"/>
      <c r="D50" s="404"/>
      <c r="E50" s="404"/>
      <c r="F50" s="404"/>
      <c r="G50" s="404"/>
      <c r="H50" s="404"/>
      <c r="I50" s="404"/>
      <c r="J50" s="445"/>
      <c r="K50" s="403" t="s">
        <v>14</v>
      </c>
      <c r="L50" s="404"/>
      <c r="M50" s="404"/>
      <c r="N50" s="404"/>
      <c r="O50" s="404"/>
      <c r="P50" s="404"/>
      <c r="Q50" s="404"/>
      <c r="R50" s="404"/>
      <c r="S50" s="404"/>
      <c r="T50" s="404"/>
      <c r="U50" s="445"/>
      <c r="V50" s="403" t="s">
        <v>13</v>
      </c>
      <c r="W50" s="404"/>
      <c r="X50" s="404"/>
      <c r="Y50" s="404"/>
      <c r="Z50" s="486" t="str">
        <f ca="1">IF(OFFSET('Seznam SO_XX-XX-XX'!C11,MATCH($K$48,nazvyPriloh,0),2)=0,"–",OFFSET('Seznam SO_XX-XX-XX'!C11,MATCH($K$48,nazvyPriloh,0),2))</f>
        <v>–</v>
      </c>
      <c r="AA50" s="486"/>
      <c r="AB50" s="486"/>
      <c r="AC50" s="486"/>
      <c r="AD50" s="486"/>
      <c r="AE50" s="486"/>
      <c r="AF50" s="487"/>
      <c r="AG50" s="493" t="s">
        <v>11</v>
      </c>
      <c r="AH50" s="404"/>
      <c r="AI50" s="404"/>
      <c r="AJ50" s="404"/>
      <c r="AK50" s="404"/>
      <c r="AL50" s="404"/>
      <c r="AM50" s="404"/>
      <c r="AN50" s="404"/>
      <c r="AO50" s="404"/>
      <c r="AP50" s="404"/>
      <c r="AQ50" s="405"/>
      <c r="AS50" s="235"/>
      <c r="AU50" s="209" t="s">
        <v>131</v>
      </c>
      <c r="AV50" s="201" t="s">
        <v>525</v>
      </c>
      <c r="AW50" s="201" t="s">
        <v>596</v>
      </c>
      <c r="AX50" s="192" t="s">
        <v>191</v>
      </c>
      <c r="AZ50" s="237" t="s">
        <v>850</v>
      </c>
    </row>
    <row r="51" spans="1:53" s="3" customFormat="1" ht="15" customHeight="1">
      <c r="A51" s="533" t="s">
        <v>704</v>
      </c>
      <c r="B51" s="498"/>
      <c r="C51" s="498"/>
      <c r="D51" s="498"/>
      <c r="E51" s="498"/>
      <c r="F51" s="498"/>
      <c r="G51" s="498"/>
      <c r="H51" s="498"/>
      <c r="I51" s="498"/>
      <c r="J51" s="499"/>
      <c r="K51" s="497" t="s">
        <v>882</v>
      </c>
      <c r="L51" s="498"/>
      <c r="M51" s="498"/>
      <c r="N51" s="498"/>
      <c r="O51" s="498"/>
      <c r="P51" s="498"/>
      <c r="Q51" s="498"/>
      <c r="R51" s="498"/>
      <c r="S51" s="498"/>
      <c r="T51" s="498"/>
      <c r="U51" s="499"/>
      <c r="V51" s="485" t="s">
        <v>12</v>
      </c>
      <c r="W51" s="395"/>
      <c r="X51" s="395"/>
      <c r="Y51" s="395"/>
      <c r="Z51" s="488" t="str">
        <f ca="1">IF(OFFSET('Seznam SO_XX-XX-XX'!C11,MATCH($K$48,nazvyPriloh,0),13)=0,"–",OFFSET('Seznam SO_XX-XX-XX'!C11,MATCH($K$48,nazvyPriloh,0),13)&amp;" x A4")</f>
        <v>16 x A4</v>
      </c>
      <c r="AA51" s="488"/>
      <c r="AB51" s="488"/>
      <c r="AC51" s="488"/>
      <c r="AD51" s="488"/>
      <c r="AE51" s="488"/>
      <c r="AF51" s="489"/>
      <c r="AG51" s="494" t="str">
        <f>'List stavby'!B2</f>
        <v>DUSP</v>
      </c>
      <c r="AH51" s="495"/>
      <c r="AI51" s="495"/>
      <c r="AJ51" s="495"/>
      <c r="AK51" s="495"/>
      <c r="AL51" s="495"/>
      <c r="AM51" s="495"/>
      <c r="AN51" s="495"/>
      <c r="AO51" s="495"/>
      <c r="AP51" s="495"/>
      <c r="AQ51" s="496"/>
      <c r="AU51" s="209" t="s">
        <v>132</v>
      </c>
      <c r="AV51" s="201" t="s">
        <v>526</v>
      </c>
      <c r="AW51" s="201" t="s">
        <v>597</v>
      </c>
      <c r="AX51" s="192" t="s">
        <v>192</v>
      </c>
      <c r="AZ51" s="230"/>
    </row>
    <row r="52" spans="1:53" s="3" customFormat="1" ht="15" customHeight="1">
      <c r="A52" s="444" t="s">
        <v>23</v>
      </c>
      <c r="B52" s="404"/>
      <c r="C52" s="404"/>
      <c r="D52" s="404"/>
      <c r="E52" s="404"/>
      <c r="F52" s="404"/>
      <c r="G52" s="404"/>
      <c r="H52" s="404"/>
      <c r="I52" s="404"/>
      <c r="J52" s="445"/>
      <c r="K52" s="403" t="s">
        <v>24</v>
      </c>
      <c r="L52" s="404"/>
      <c r="M52" s="404"/>
      <c r="N52" s="404"/>
      <c r="O52" s="404"/>
      <c r="P52" s="404"/>
      <c r="Q52" s="404"/>
      <c r="R52" s="404"/>
      <c r="S52" s="404"/>
      <c r="T52" s="404"/>
      <c r="U52" s="445"/>
      <c r="V52" s="403" t="s">
        <v>25</v>
      </c>
      <c r="W52" s="404"/>
      <c r="X52" s="404"/>
      <c r="Y52" s="404"/>
      <c r="Z52" s="404"/>
      <c r="AA52" s="404"/>
      <c r="AB52" s="404"/>
      <c r="AC52" s="404"/>
      <c r="AD52" s="404"/>
      <c r="AE52" s="404"/>
      <c r="AF52" s="505"/>
      <c r="AG52" s="493" t="s">
        <v>475</v>
      </c>
      <c r="AH52" s="404"/>
      <c r="AI52" s="404"/>
      <c r="AJ52" s="404"/>
      <c r="AK52" s="404"/>
      <c r="AL52" s="404"/>
      <c r="AM52" s="404"/>
      <c r="AN52" s="404"/>
      <c r="AO52" s="404"/>
      <c r="AP52" s="404"/>
      <c r="AQ52" s="405"/>
      <c r="AU52" s="209" t="s">
        <v>132</v>
      </c>
      <c r="AV52" s="201" t="s">
        <v>527</v>
      </c>
      <c r="AW52" s="201" t="s">
        <v>598</v>
      </c>
      <c r="AX52" s="192" t="s">
        <v>661</v>
      </c>
      <c r="AZ52" s="230"/>
    </row>
    <row r="53" spans="1:53" s="3" customFormat="1" ht="15" customHeight="1" thickBot="1">
      <c r="A53" s="371" t="str">
        <f>'List stavby'!B5</f>
        <v>Moravskoslezský</v>
      </c>
      <c r="B53" s="372"/>
      <c r="C53" s="372"/>
      <c r="D53" s="372"/>
      <c r="E53" s="372"/>
      <c r="F53" s="372"/>
      <c r="G53" s="372"/>
      <c r="H53" s="372"/>
      <c r="I53" s="372"/>
      <c r="J53" s="372"/>
      <c r="K53" s="502" t="s">
        <v>728</v>
      </c>
      <c r="L53" s="503"/>
      <c r="M53" s="503"/>
      <c r="N53" s="503"/>
      <c r="O53" s="503"/>
      <c r="P53" s="503"/>
      <c r="Q53" s="503"/>
      <c r="R53" s="503"/>
      <c r="S53" s="503"/>
      <c r="T53" s="503"/>
      <c r="U53" s="504"/>
      <c r="V53" s="506" t="s">
        <v>886</v>
      </c>
      <c r="W53" s="507"/>
      <c r="X53" s="507"/>
      <c r="Y53" s="507"/>
      <c r="Z53" s="507"/>
      <c r="AA53" s="507"/>
      <c r="AB53" s="507"/>
      <c r="AC53" s="507"/>
      <c r="AD53" s="507"/>
      <c r="AE53" s="507"/>
      <c r="AF53" s="508"/>
      <c r="AG53" s="482">
        <f>'List stavby'!B3</f>
        <v>44612</v>
      </c>
      <c r="AH53" s="483"/>
      <c r="AI53" s="483"/>
      <c r="AJ53" s="483"/>
      <c r="AK53" s="483"/>
      <c r="AL53" s="483"/>
      <c r="AM53" s="483"/>
      <c r="AN53" s="483"/>
      <c r="AO53" s="483"/>
      <c r="AP53" s="483"/>
      <c r="AQ53" s="484"/>
      <c r="AU53" s="209" t="s">
        <v>132</v>
      </c>
      <c r="AV53" s="201" t="s">
        <v>528</v>
      </c>
      <c r="AW53" s="201" t="s">
        <v>599</v>
      </c>
      <c r="AX53" s="192" t="s">
        <v>662</v>
      </c>
      <c r="AZ53" s="230"/>
    </row>
    <row r="54" spans="1:53" s="3" customFormat="1" ht="9.9499999999999993" customHeight="1" thickTop="1">
      <c r="A54" s="414" t="s">
        <v>477</v>
      </c>
      <c r="B54" s="415"/>
      <c r="C54" s="415"/>
      <c r="D54" s="415"/>
      <c r="E54" s="415"/>
      <c r="F54" s="415"/>
      <c r="G54" s="415"/>
      <c r="H54" s="415"/>
      <c r="I54" s="415"/>
      <c r="J54" s="416"/>
      <c r="K54" s="417" t="s">
        <v>11</v>
      </c>
      <c r="L54" s="415"/>
      <c r="M54" s="415"/>
      <c r="N54" s="415"/>
      <c r="O54" s="416"/>
      <c r="P54" s="417" t="s">
        <v>59</v>
      </c>
      <c r="Q54" s="415"/>
      <c r="R54" s="415"/>
      <c r="S54" s="415"/>
      <c r="T54" s="415"/>
      <c r="U54" s="416"/>
      <c r="V54" s="417" t="s">
        <v>82</v>
      </c>
      <c r="W54" s="415"/>
      <c r="X54" s="415"/>
      <c r="Y54" s="415"/>
      <c r="Z54" s="415"/>
      <c r="AA54" s="415"/>
      <c r="AB54" s="415"/>
      <c r="AC54" s="415"/>
      <c r="AD54" s="416"/>
      <c r="AE54" s="417" t="s">
        <v>77</v>
      </c>
      <c r="AF54" s="415"/>
      <c r="AG54" s="415"/>
      <c r="AH54" s="179" t="s">
        <v>81</v>
      </c>
      <c r="AI54" s="180"/>
      <c r="AJ54" s="180"/>
      <c r="AK54" s="180"/>
      <c r="AL54" s="180"/>
      <c r="AM54" s="180"/>
      <c r="AN54" s="179" t="s">
        <v>29</v>
      </c>
      <c r="AO54" s="180"/>
      <c r="AP54" s="180"/>
      <c r="AQ54" s="178"/>
      <c r="AU54" s="209" t="s">
        <v>132</v>
      </c>
      <c r="AV54" s="201" t="s">
        <v>529</v>
      </c>
      <c r="AW54" s="201" t="s">
        <v>600</v>
      </c>
      <c r="AX54" s="192" t="s">
        <v>663</v>
      </c>
      <c r="AZ54" s="230"/>
    </row>
    <row r="55" spans="1:53" ht="15" customHeight="1">
      <c r="A55" s="16" t="str">
        <f>MID(AM42,1,1)</f>
        <v>S</v>
      </c>
      <c r="B55" s="17" t="str">
        <f>MID(AM42,2,1)</f>
        <v>6</v>
      </c>
      <c r="C55" s="17" t="str">
        <f>MID(AM42,3,1)</f>
        <v>2</v>
      </c>
      <c r="D55" s="17" t="str">
        <f>MID(AM42,4,1)</f>
        <v>1</v>
      </c>
      <c r="E55" s="17" t="str">
        <f>MID(AM42,5,1)</f>
        <v>7</v>
      </c>
      <c r="F55" s="17" t="str">
        <f>MID(AM42,6,1)</f>
        <v>0</v>
      </c>
      <c r="G55" s="17" t="str">
        <f>MID(AM42,7,1)</f>
        <v>0</v>
      </c>
      <c r="H55" s="17" t="str">
        <f>MID(AM42,8,1)</f>
        <v>0</v>
      </c>
      <c r="I55" s="17" t="str">
        <f>MID(AM42,9,1)</f>
        <v>3</v>
      </c>
      <c r="J55" s="17" t="str">
        <f>MID(AM42,10,1)</f>
        <v>3</v>
      </c>
      <c r="K55" s="17" t="s">
        <v>1</v>
      </c>
      <c r="L55" s="17" t="str">
        <f>IF(MID(AG51,1,1)="","X",MID(AG51,1,1))</f>
        <v>D</v>
      </c>
      <c r="M55" s="17" t="str">
        <f>IF(MID(AG51,2,1)="","X",MID(AG51,2,1))</f>
        <v>U</v>
      </c>
      <c r="N55" s="17" t="str">
        <f>IF(MID(AG51,3,1)="","X",MID(AG51,3,1))</f>
        <v>S</v>
      </c>
      <c r="O55" s="17" t="str">
        <f>IF(MID(AG51,4,1)="","X",MID(AG51,4,1))</f>
        <v>P</v>
      </c>
      <c r="P55" s="17" t="s">
        <v>1</v>
      </c>
      <c r="Q55" s="17" t="str">
        <f>MID(AG45,1,1)</f>
        <v>D</v>
      </c>
      <c r="R55" s="17" t="str">
        <f>IF(MID(AG45,3,1)="","X",MID(AG45,3,1))</f>
        <v>2</v>
      </c>
      <c r="S55" s="17" t="str">
        <f>IF(MID(AG45,5,1)="","X",MID(AG45,5,1))</f>
        <v>1</v>
      </c>
      <c r="T55" s="17" t="str">
        <f>IF(MID(AG45,7,1)="","X",IF(MID(AG45,8,1)="","0",IF(MID(AG45,7,1)="","X",MID(AG45,7,1))))</f>
        <v>0</v>
      </c>
      <c r="U55" s="17" t="str">
        <f>IF(MID(AG45,7,1)="","X",IF(MID(AG45,8,1)="",MID(AG45,7,1),MID(AG45,8,1)))</f>
        <v>4</v>
      </c>
      <c r="V55" s="17" t="s">
        <v>1</v>
      </c>
      <c r="W55" s="17" t="str">
        <f>IF(MID(SUBSTITUTE(AG47," ",""),1,1)="","X",MID(SUBSTITUTE(AG47," ",""),1,1))</f>
        <v>S</v>
      </c>
      <c r="X55" s="17" t="str">
        <f>IF(MID(SUBSTITUTE(AG47," ",""),2,1)="","X",MID(SUBSTITUTE(AG47," ",""),2,1))</f>
        <v>O</v>
      </c>
      <c r="Y55" s="17" t="str">
        <f>IF(MID(SUBSTITUTE(AG47," ",""),3,1)="","X",MID(SUBSTITUTE(AG47," ",""),3,1))</f>
        <v>3</v>
      </c>
      <c r="Z55" s="17" t="str">
        <f>IF(MID(SUBSTITUTE(AG47," ",""),4,1)="","X",MID(SUBSTITUTE(AG47," ",""),4,1))</f>
        <v>1</v>
      </c>
      <c r="AA55" s="17" t="str">
        <f>IF(MID(SUBSTITUTE(AG47," ",""),6,1)="","X",MID(SUBSTITUTE(AG47," ",""),6,1))</f>
        <v>7</v>
      </c>
      <c r="AB55" s="17" t="str">
        <f>IF(MID(SUBSTITUTE(AG47," ",""),7,1)="","X",MID(SUBSTITUTE(AG47," ",""),7,1))</f>
        <v>9</v>
      </c>
      <c r="AC55" s="17" t="str">
        <f>IF(MID(SUBSTITUTE(AG47," ",""),9,1)="","X",MID(SUBSTITUTE(AG47," ",""),9,1))</f>
        <v>0</v>
      </c>
      <c r="AD55" s="17" t="str">
        <f>IF(MID(SUBSTITUTE(AG47," ",""),10,1)="","X",MID(SUBSTITUTE(AG47," ",""),10,1))</f>
        <v>2</v>
      </c>
      <c r="AE55" s="17" t="s">
        <v>1</v>
      </c>
      <c r="AF55" s="17" t="str">
        <f>IF(MID(SUBSTITUTE(AP47," ",""),2,1)="","X",MID(SUBSTITUTE(AP47," ",""),2,1))</f>
        <v>X</v>
      </c>
      <c r="AG55" s="17" t="str">
        <f>IF(MID(SUBSTITUTE(AP47," ",""),3,1)="","X",MID(SUBSTITUTE(AP47," ",""),3,1))</f>
        <v>X</v>
      </c>
      <c r="AH55" s="17" t="s">
        <v>1</v>
      </c>
      <c r="AI55" s="17" t="str">
        <f ca="1">IF(MID(AG49,1,1)="","X",MID(AG49,1,1))</f>
        <v>1</v>
      </c>
      <c r="AJ55" s="17" t="s">
        <v>1</v>
      </c>
      <c r="AK55" s="17" t="str">
        <f ca="1">IF(MID(AO49,1,1)="","X",MID(AO49,1,1))</f>
        <v>0</v>
      </c>
      <c r="AL55" s="17" t="str">
        <f ca="1">IF(MID(AO49,2,1)="","X",MID(AO49,2,1))</f>
        <v>0</v>
      </c>
      <c r="AM55" s="17" t="str">
        <f ca="1">IF(MID(AO49,3,1)="","X",MID(AO49,3,1))</f>
        <v>1</v>
      </c>
      <c r="AN55" s="17" t="s">
        <v>1</v>
      </c>
      <c r="AO55" s="17" t="str">
        <f>IF(MID(A21,1,1)="","X",MID(A21,1,1))</f>
        <v>0</v>
      </c>
      <c r="AP55" s="17" t="str">
        <f>IF(MID(A21,2,1)="","X",IF(MID(A21,3,1)="","0",IF(MID(A21,2,1)="","X",MID(A21,2,1))))</f>
        <v>0</v>
      </c>
      <c r="AQ55" s="18" t="str">
        <f>IF(MID(A21,2,1)="","X",IF(MID(A21,3,1)="",MID(A21,2,1),MID(A21,3,1)))</f>
        <v>0</v>
      </c>
      <c r="AU55" s="209" t="s">
        <v>133</v>
      </c>
      <c r="AV55" s="201" t="s">
        <v>530</v>
      </c>
      <c r="AW55" s="201" t="s">
        <v>601</v>
      </c>
      <c r="AX55" s="192" t="s">
        <v>193</v>
      </c>
      <c r="AY55" s="3"/>
      <c r="AZ55" s="230"/>
      <c r="BA55" s="3"/>
    </row>
    <row r="56" spans="1:53" ht="15" customHeight="1" thickBot="1">
      <c r="A56" s="463" t="s">
        <v>214</v>
      </c>
      <c r="B56" s="463"/>
      <c r="C56" s="463"/>
      <c r="D56" s="463"/>
      <c r="E56" s="463"/>
      <c r="F56" s="463"/>
      <c r="G56" s="463"/>
      <c r="H56" s="463"/>
      <c r="I56" s="463"/>
      <c r="J56" s="463"/>
      <c r="K56" s="463"/>
      <c r="L56" s="463"/>
      <c r="M56" s="463"/>
      <c r="N56" s="463"/>
      <c r="O56" s="463"/>
      <c r="P56" s="463"/>
      <c r="Q56" s="463"/>
      <c r="R56" s="463"/>
      <c r="S56" s="463"/>
      <c r="T56" s="463"/>
      <c r="U56" s="463"/>
      <c r="V56" s="463"/>
      <c r="W56" s="463"/>
      <c r="X56" s="463"/>
      <c r="Y56" s="463"/>
      <c r="Z56" s="463"/>
      <c r="AA56" s="463"/>
      <c r="AB56" s="463"/>
      <c r="AC56" s="463"/>
      <c r="AD56" s="463"/>
      <c r="AE56" s="463"/>
      <c r="AF56" s="463"/>
      <c r="AG56" s="463"/>
      <c r="AH56" s="463"/>
      <c r="AI56" s="463"/>
      <c r="AJ56" s="463"/>
      <c r="AK56" s="463"/>
      <c r="AL56" s="463"/>
      <c r="AM56" s="463"/>
      <c r="AN56" s="463"/>
      <c r="AO56" s="463"/>
      <c r="AP56" s="463"/>
      <c r="AQ56" s="463"/>
      <c r="AU56" s="211" t="s">
        <v>134</v>
      </c>
      <c r="AV56" s="203" t="s">
        <v>531</v>
      </c>
      <c r="AW56" s="203" t="s">
        <v>602</v>
      </c>
      <c r="AX56" s="198" t="s">
        <v>194</v>
      </c>
      <c r="AY56" s="3"/>
      <c r="AZ56" s="230"/>
      <c r="BA56" s="3"/>
    </row>
    <row r="57" spans="1:53" ht="15" customHeight="1" thickTop="1">
      <c r="AU57" s="212" t="s">
        <v>164</v>
      </c>
      <c r="AV57" s="204" t="s">
        <v>532</v>
      </c>
      <c r="AW57" s="204" t="s">
        <v>603</v>
      </c>
      <c r="AX57" s="197" t="s">
        <v>664</v>
      </c>
      <c r="AY57" s="3"/>
      <c r="AZ57" s="230"/>
      <c r="BA57" s="3"/>
    </row>
    <row r="58" spans="1:53">
      <c r="AU58" s="209" t="s">
        <v>164</v>
      </c>
      <c r="AV58" s="201" t="s">
        <v>533</v>
      </c>
      <c r="AW58" s="201" t="s">
        <v>604</v>
      </c>
      <c r="AX58" s="192" t="s">
        <v>665</v>
      </c>
      <c r="AZ58" s="230"/>
    </row>
    <row r="59" spans="1:53">
      <c r="AU59" s="209" t="s">
        <v>164</v>
      </c>
      <c r="AV59" s="201" t="s">
        <v>534</v>
      </c>
      <c r="AW59" s="201" t="s">
        <v>605</v>
      </c>
      <c r="AX59" s="192" t="s">
        <v>666</v>
      </c>
      <c r="AZ59" s="230"/>
    </row>
    <row r="60" spans="1:53">
      <c r="AU60" s="209" t="s">
        <v>165</v>
      </c>
      <c r="AV60" s="201" t="s">
        <v>535</v>
      </c>
      <c r="AW60" s="201" t="s">
        <v>606</v>
      </c>
      <c r="AX60" s="192" t="s">
        <v>700</v>
      </c>
    </row>
    <row r="61" spans="1:53">
      <c r="AU61" s="209" t="s">
        <v>165</v>
      </c>
      <c r="AV61" s="201" t="s">
        <v>536</v>
      </c>
      <c r="AW61" s="201" t="s">
        <v>607</v>
      </c>
      <c r="AX61" s="192" t="s">
        <v>667</v>
      </c>
    </row>
    <row r="62" spans="1:53">
      <c r="AU62" s="209" t="s">
        <v>166</v>
      </c>
      <c r="AV62" s="201" t="s">
        <v>537</v>
      </c>
      <c r="AW62" s="201" t="s">
        <v>608</v>
      </c>
      <c r="AX62" s="192" t="s">
        <v>668</v>
      </c>
    </row>
    <row r="63" spans="1:53">
      <c r="AU63" s="209" t="s">
        <v>167</v>
      </c>
      <c r="AV63" s="201" t="s">
        <v>538</v>
      </c>
      <c r="AW63" s="201" t="s">
        <v>609</v>
      </c>
      <c r="AX63" s="192" t="s">
        <v>669</v>
      </c>
    </row>
    <row r="64" spans="1:53">
      <c r="AU64" s="209" t="s">
        <v>168</v>
      </c>
      <c r="AV64" s="201" t="s">
        <v>539</v>
      </c>
      <c r="AW64" s="201" t="s">
        <v>610</v>
      </c>
      <c r="AX64" s="192" t="s">
        <v>670</v>
      </c>
    </row>
    <row r="65" spans="47:50" ht="15.75" thickBot="1">
      <c r="AU65" s="210" t="s">
        <v>169</v>
      </c>
      <c r="AV65" s="202" t="s">
        <v>540</v>
      </c>
      <c r="AW65" s="202" t="s">
        <v>611</v>
      </c>
      <c r="AX65" s="194" t="s">
        <v>671</v>
      </c>
    </row>
    <row r="66" spans="47:50" ht="15.75" thickTop="1">
      <c r="AU66" s="208" t="s">
        <v>170</v>
      </c>
      <c r="AV66" s="200" t="s">
        <v>541</v>
      </c>
      <c r="AW66" s="200" t="s">
        <v>612</v>
      </c>
      <c r="AX66" s="195" t="s">
        <v>672</v>
      </c>
    </row>
    <row r="67" spans="47:50">
      <c r="AU67" s="209" t="s">
        <v>171</v>
      </c>
      <c r="AV67" s="201" t="s">
        <v>542</v>
      </c>
      <c r="AW67" s="201" t="s">
        <v>613</v>
      </c>
      <c r="AX67" s="192" t="s">
        <v>673</v>
      </c>
    </row>
    <row r="68" spans="47:50">
      <c r="AU68" s="209" t="s">
        <v>172</v>
      </c>
      <c r="AV68" s="201" t="s">
        <v>543</v>
      </c>
      <c r="AW68" s="201" t="s">
        <v>614</v>
      </c>
      <c r="AX68" s="192" t="s">
        <v>202</v>
      </c>
    </row>
    <row r="69" spans="47:50">
      <c r="AU69" s="209" t="s">
        <v>173</v>
      </c>
      <c r="AV69" s="201" t="s">
        <v>544</v>
      </c>
      <c r="AW69" s="201" t="s">
        <v>615</v>
      </c>
      <c r="AX69" s="192" t="s">
        <v>674</v>
      </c>
    </row>
    <row r="70" spans="47:50">
      <c r="AU70" s="209" t="s">
        <v>174</v>
      </c>
      <c r="AV70" s="201" t="s">
        <v>545</v>
      </c>
      <c r="AW70" s="201" t="s">
        <v>616</v>
      </c>
      <c r="AX70" s="192" t="s">
        <v>675</v>
      </c>
    </row>
    <row r="71" spans="47:50">
      <c r="AU71" s="209" t="s">
        <v>175</v>
      </c>
      <c r="AV71" s="201" t="s">
        <v>546</v>
      </c>
      <c r="AW71" s="201" t="s">
        <v>617</v>
      </c>
      <c r="AX71" s="192" t="s">
        <v>676</v>
      </c>
    </row>
    <row r="72" spans="47:50">
      <c r="AU72" s="209" t="s">
        <v>176</v>
      </c>
      <c r="AV72" s="201" t="s">
        <v>547</v>
      </c>
      <c r="AW72" s="201" t="s">
        <v>618</v>
      </c>
      <c r="AX72" s="192" t="s">
        <v>677</v>
      </c>
    </row>
    <row r="73" spans="47:50" ht="15.75" thickBot="1">
      <c r="AU73" s="210" t="s">
        <v>177</v>
      </c>
      <c r="AV73" s="202" t="s">
        <v>548</v>
      </c>
      <c r="AW73" s="202" t="s">
        <v>619</v>
      </c>
      <c r="AX73" s="194" t="s">
        <v>678</v>
      </c>
    </row>
    <row r="74" spans="47:50" ht="15.75" thickTop="1">
      <c r="AU74" s="208" t="s">
        <v>179</v>
      </c>
      <c r="AV74" s="200" t="s">
        <v>549</v>
      </c>
      <c r="AW74" s="200" t="s">
        <v>620</v>
      </c>
      <c r="AX74" s="195" t="s">
        <v>679</v>
      </c>
    </row>
    <row r="75" spans="47:50">
      <c r="AU75" s="209" t="s">
        <v>179</v>
      </c>
      <c r="AV75" s="201" t="s">
        <v>550</v>
      </c>
      <c r="AW75" s="201" t="s">
        <v>621</v>
      </c>
      <c r="AX75" s="192" t="s">
        <v>680</v>
      </c>
    </row>
    <row r="76" spans="47:50">
      <c r="AU76" s="209" t="s">
        <v>179</v>
      </c>
      <c r="AV76" s="201" t="s">
        <v>551</v>
      </c>
      <c r="AW76" s="201" t="s">
        <v>622</v>
      </c>
      <c r="AX76" s="192" t="s">
        <v>681</v>
      </c>
    </row>
    <row r="77" spans="47:50">
      <c r="AU77" s="209" t="s">
        <v>179</v>
      </c>
      <c r="AV77" s="201" t="s">
        <v>552</v>
      </c>
      <c r="AW77" s="201" t="s">
        <v>623</v>
      </c>
      <c r="AX77" s="192" t="s">
        <v>682</v>
      </c>
    </row>
    <row r="78" spans="47:50">
      <c r="AU78" s="209" t="s">
        <v>179</v>
      </c>
      <c r="AV78" s="201" t="s">
        <v>553</v>
      </c>
      <c r="AW78" s="201" t="s">
        <v>624</v>
      </c>
      <c r="AX78" s="192" t="s">
        <v>683</v>
      </c>
    </row>
    <row r="79" spans="47:50">
      <c r="AU79" s="209" t="s">
        <v>180</v>
      </c>
      <c r="AV79" s="201" t="s">
        <v>554</v>
      </c>
      <c r="AW79" s="201" t="s">
        <v>625</v>
      </c>
      <c r="AX79" s="192" t="s">
        <v>210</v>
      </c>
    </row>
    <row r="80" spans="47:50" ht="15.75" thickBot="1">
      <c r="AU80" s="213" t="s">
        <v>181</v>
      </c>
      <c r="AV80" s="205" t="s">
        <v>555</v>
      </c>
      <c r="AW80" s="205" t="s">
        <v>626</v>
      </c>
      <c r="AX80" s="193" t="s">
        <v>211</v>
      </c>
    </row>
    <row r="82" spans="47:48">
      <c r="AU82" s="206" t="s">
        <v>49</v>
      </c>
      <c r="AV82" s="234" t="s">
        <v>48</v>
      </c>
    </row>
    <row r="83" spans="47:48">
      <c r="AU83" s="206" t="s">
        <v>47</v>
      </c>
      <c r="AV83" s="234" t="s">
        <v>45</v>
      </c>
    </row>
    <row r="84" spans="47:48">
      <c r="AU84" s="206" t="s">
        <v>46</v>
      </c>
      <c r="AV84" s="234" t="s">
        <v>45</v>
      </c>
    </row>
    <row r="85" spans="47:48">
      <c r="AU85" s="206" t="s">
        <v>357</v>
      </c>
      <c r="AV85" s="234" t="s">
        <v>355</v>
      </c>
    </row>
    <row r="86" spans="47:48">
      <c r="AU86" s="206" t="s">
        <v>358</v>
      </c>
      <c r="AV86" s="234" t="s">
        <v>356</v>
      </c>
    </row>
    <row r="87" spans="47:48">
      <c r="AU87" s="206" t="s">
        <v>44</v>
      </c>
      <c r="AV87" s="234" t="s">
        <v>43</v>
      </c>
    </row>
    <row r="88" spans="47:48">
      <c r="AU88" s="206" t="s">
        <v>42</v>
      </c>
      <c r="AV88" s="234" t="s">
        <v>41</v>
      </c>
    </row>
    <row r="89" spans="47:48">
      <c r="AU89" s="206" t="s">
        <v>40</v>
      </c>
      <c r="AV89" s="234" t="s">
        <v>349</v>
      </c>
    </row>
    <row r="90" spans="47:48">
      <c r="AU90" s="206" t="s">
        <v>39</v>
      </c>
      <c r="AV90" s="234" t="s">
        <v>350</v>
      </c>
    </row>
    <row r="91" spans="47:48">
      <c r="AU91" s="206" t="s">
        <v>39</v>
      </c>
      <c r="AV91" s="234" t="s">
        <v>351</v>
      </c>
    </row>
    <row r="92" spans="47:48">
      <c r="AU92" s="206" t="s">
        <v>38</v>
      </c>
      <c r="AV92" s="234" t="s">
        <v>231</v>
      </c>
    </row>
    <row r="93" spans="47:48">
      <c r="AU93" s="206" t="s">
        <v>83</v>
      </c>
      <c r="AV93" s="234" t="s">
        <v>84</v>
      </c>
    </row>
    <row r="94" spans="47:48">
      <c r="AU94" s="206" t="s">
        <v>99</v>
      </c>
      <c r="AV94" s="234" t="s">
        <v>100</v>
      </c>
    </row>
    <row r="95" spans="47:48">
      <c r="AU95" s="206" t="s">
        <v>112</v>
      </c>
      <c r="AV95" s="234" t="s">
        <v>352</v>
      </c>
    </row>
    <row r="96" spans="47:48">
      <c r="AU96" s="206" t="s">
        <v>122</v>
      </c>
      <c r="AV96" s="234" t="s">
        <v>123</v>
      </c>
    </row>
    <row r="97" spans="47:48">
      <c r="AU97" s="206" t="s">
        <v>74</v>
      </c>
      <c r="AV97" s="234" t="s">
        <v>37</v>
      </c>
    </row>
    <row r="98" spans="47:48">
      <c r="AU98" s="206" t="s">
        <v>75</v>
      </c>
      <c r="AV98" s="234" t="s">
        <v>184</v>
      </c>
    </row>
    <row r="99" spans="47:48">
      <c r="AU99" s="206" t="s">
        <v>135</v>
      </c>
      <c r="AV99" s="234" t="s">
        <v>353</v>
      </c>
    </row>
    <row r="100" spans="47:48">
      <c r="AU100" s="206" t="s">
        <v>137</v>
      </c>
      <c r="AV100" s="234" t="s">
        <v>354</v>
      </c>
    </row>
    <row r="101" spans="47:48">
      <c r="AU101" s="206" t="s">
        <v>135</v>
      </c>
      <c r="AV101" s="234" t="s">
        <v>140</v>
      </c>
    </row>
    <row r="104" spans="47:48">
      <c r="AU104" s="206" t="s">
        <v>738</v>
      </c>
      <c r="AV104" s="234" t="s">
        <v>739</v>
      </c>
    </row>
    <row r="105" spans="47:48">
      <c r="AU105" s="206" t="s">
        <v>38</v>
      </c>
      <c r="AV105" s="234" t="s">
        <v>737</v>
      </c>
    </row>
    <row r="106" spans="47:48">
      <c r="AU106" s="206" t="s">
        <v>83</v>
      </c>
      <c r="AV106" s="234" t="s">
        <v>84</v>
      </c>
    </row>
    <row r="107" spans="47:48">
      <c r="AU107" s="206" t="s">
        <v>685</v>
      </c>
      <c r="AV107" s="234" t="s">
        <v>740</v>
      </c>
    </row>
    <row r="108" spans="47:48">
      <c r="AU108" s="206" t="s">
        <v>686</v>
      </c>
      <c r="AV108" s="234" t="s">
        <v>741</v>
      </c>
    </row>
    <row r="109" spans="47:48">
      <c r="AU109" s="206" t="s">
        <v>687</v>
      </c>
      <c r="AV109" s="234" t="s">
        <v>742</v>
      </c>
    </row>
    <row r="110" spans="47:48">
      <c r="AU110" s="206" t="s">
        <v>688</v>
      </c>
      <c r="AV110" s="234" t="s">
        <v>743</v>
      </c>
    </row>
    <row r="111" spans="47:48">
      <c r="AU111" s="206" t="s">
        <v>689</v>
      </c>
      <c r="AV111" s="234" t="s">
        <v>744</v>
      </c>
    </row>
    <row r="112" spans="47:48">
      <c r="AU112" s="206" t="s">
        <v>690</v>
      </c>
      <c r="AV112" s="234" t="s">
        <v>96</v>
      </c>
    </row>
    <row r="113" spans="47:48">
      <c r="AU113" s="206" t="s">
        <v>691</v>
      </c>
      <c r="AV113" s="234" t="s">
        <v>745</v>
      </c>
    </row>
    <row r="114" spans="47:48">
      <c r="AU114" s="206" t="s">
        <v>99</v>
      </c>
      <c r="AV114" s="206" t="s">
        <v>100</v>
      </c>
    </row>
    <row r="115" spans="47:48">
      <c r="AU115" s="206" t="s">
        <v>692</v>
      </c>
      <c r="AV115" s="234" t="s">
        <v>102</v>
      </c>
    </row>
    <row r="116" spans="47:48">
      <c r="AU116" s="206" t="s">
        <v>148</v>
      </c>
      <c r="AV116" s="234" t="s">
        <v>103</v>
      </c>
    </row>
    <row r="117" spans="47:48">
      <c r="AU117" s="206" t="s">
        <v>149</v>
      </c>
      <c r="AV117" s="234" t="s">
        <v>104</v>
      </c>
    </row>
    <row r="118" spans="47:48">
      <c r="AU118" s="206" t="s">
        <v>693</v>
      </c>
      <c r="AV118" s="234" t="s">
        <v>106</v>
      </c>
    </row>
    <row r="119" spans="47:48">
      <c r="AU119" s="206" t="s">
        <v>150</v>
      </c>
      <c r="AV119" s="234" t="s">
        <v>746</v>
      </c>
    </row>
    <row r="120" spans="47:48">
      <c r="AU120" s="206" t="s">
        <v>108</v>
      </c>
      <c r="AV120" s="234" t="s">
        <v>109</v>
      </c>
    </row>
    <row r="121" spans="47:48">
      <c r="AU121" s="206" t="s">
        <v>110</v>
      </c>
      <c r="AV121" s="234" t="s">
        <v>111</v>
      </c>
    </row>
    <row r="122" spans="47:48">
      <c r="AU122" s="206" t="s">
        <v>145</v>
      </c>
      <c r="AV122" s="234" t="s">
        <v>144</v>
      </c>
    </row>
    <row r="123" spans="47:48">
      <c r="AU123" s="206" t="s">
        <v>146</v>
      </c>
      <c r="AV123" s="234" t="s">
        <v>147</v>
      </c>
    </row>
    <row r="124" spans="47:48">
      <c r="AU124" s="206" t="s">
        <v>142</v>
      </c>
      <c r="AV124" s="234" t="s">
        <v>747</v>
      </c>
    </row>
    <row r="125" spans="47:48">
      <c r="AU125" s="206" t="s">
        <v>112</v>
      </c>
      <c r="AV125" s="234" t="s">
        <v>748</v>
      </c>
    </row>
    <row r="126" spans="47:48">
      <c r="AU126" s="206" t="s">
        <v>151</v>
      </c>
      <c r="AV126" s="234" t="s">
        <v>749</v>
      </c>
    </row>
    <row r="127" spans="47:48">
      <c r="AU127" s="206" t="s">
        <v>152</v>
      </c>
      <c r="AV127" s="234" t="s">
        <v>750</v>
      </c>
    </row>
    <row r="128" spans="47:48">
      <c r="AU128" s="206" t="s">
        <v>153</v>
      </c>
      <c r="AV128" s="234" t="s">
        <v>751</v>
      </c>
    </row>
    <row r="129" spans="47:48">
      <c r="AU129" s="206" t="s">
        <v>154</v>
      </c>
      <c r="AV129" s="234" t="s">
        <v>752</v>
      </c>
    </row>
    <row r="130" spans="47:48">
      <c r="AU130" s="206" t="s">
        <v>155</v>
      </c>
      <c r="AV130" s="234" t="s">
        <v>753</v>
      </c>
    </row>
    <row r="131" spans="47:48">
      <c r="AU131" s="206" t="s">
        <v>156</v>
      </c>
      <c r="AV131" s="234" t="s">
        <v>754</v>
      </c>
    </row>
    <row r="132" spans="47:48">
      <c r="AU132" s="206" t="s">
        <v>157</v>
      </c>
      <c r="AV132" s="234" t="s">
        <v>755</v>
      </c>
    </row>
    <row r="133" spans="47:48">
      <c r="AU133" s="206" t="s">
        <v>158</v>
      </c>
      <c r="AV133" s="234" t="s">
        <v>756</v>
      </c>
    </row>
    <row r="134" spans="47:48">
      <c r="AU134" s="206" t="s">
        <v>120</v>
      </c>
      <c r="AV134" s="234" t="s">
        <v>121</v>
      </c>
    </row>
    <row r="135" spans="47:48">
      <c r="AU135" s="206" t="s">
        <v>122</v>
      </c>
      <c r="AV135" s="234" t="s">
        <v>123</v>
      </c>
    </row>
    <row r="136" spans="47:48">
      <c r="AU136" s="206" t="s">
        <v>159</v>
      </c>
      <c r="AV136" s="234" t="s">
        <v>644</v>
      </c>
    </row>
    <row r="137" spans="47:48">
      <c r="AU137" s="206" t="s">
        <v>160</v>
      </c>
      <c r="AV137" s="234" t="s">
        <v>757</v>
      </c>
    </row>
    <row r="138" spans="47:48">
      <c r="AU138" s="206" t="s">
        <v>162</v>
      </c>
      <c r="AV138" s="234" t="s">
        <v>161</v>
      </c>
    </row>
    <row r="139" spans="47:48">
      <c r="AU139" s="206" t="s">
        <v>163</v>
      </c>
      <c r="AV139" s="234" t="s">
        <v>125</v>
      </c>
    </row>
    <row r="140" spans="47:48">
      <c r="AU140" s="206" t="s">
        <v>697</v>
      </c>
      <c r="AV140" s="234" t="s">
        <v>123</v>
      </c>
    </row>
    <row r="141" spans="47:48">
      <c r="AU141" s="206" t="s">
        <v>74</v>
      </c>
      <c r="AV141" s="234" t="s">
        <v>758</v>
      </c>
    </row>
    <row r="142" spans="47:48">
      <c r="AU142" s="206" t="s">
        <v>75</v>
      </c>
      <c r="AV142" s="234" t="s">
        <v>184</v>
      </c>
    </row>
    <row r="143" spans="47:48">
      <c r="AU143" s="206" t="s">
        <v>33</v>
      </c>
      <c r="AV143" s="234" t="s">
        <v>759</v>
      </c>
    </row>
    <row r="144" spans="47:48">
      <c r="AU144" s="206" t="s">
        <v>126</v>
      </c>
      <c r="AV144" s="234" t="s">
        <v>186</v>
      </c>
    </row>
    <row r="145" spans="47:48">
      <c r="AU145" s="206" t="s">
        <v>127</v>
      </c>
      <c r="AV145" s="234" t="s">
        <v>187</v>
      </c>
    </row>
    <row r="146" spans="47:48">
      <c r="AU146" s="206" t="s">
        <v>128</v>
      </c>
      <c r="AV146" s="234" t="s">
        <v>188</v>
      </c>
    </row>
    <row r="147" spans="47:48">
      <c r="AU147" s="206" t="s">
        <v>773</v>
      </c>
      <c r="AV147" s="234" t="s">
        <v>652</v>
      </c>
    </row>
    <row r="148" spans="47:48">
      <c r="AU148" s="206" t="s">
        <v>774</v>
      </c>
      <c r="AV148" s="234" t="s">
        <v>653</v>
      </c>
    </row>
    <row r="149" spans="47:48">
      <c r="AU149" s="206" t="s">
        <v>775</v>
      </c>
      <c r="AV149" s="234" t="s">
        <v>778</v>
      </c>
    </row>
    <row r="150" spans="47:48">
      <c r="AU150" s="206" t="s">
        <v>776</v>
      </c>
      <c r="AV150" s="234" t="s">
        <v>779</v>
      </c>
    </row>
    <row r="151" spans="47:48">
      <c r="AU151" s="206" t="s">
        <v>777</v>
      </c>
      <c r="AV151" s="234" t="s">
        <v>657</v>
      </c>
    </row>
    <row r="152" spans="47:48">
      <c r="AU152" s="206" t="s">
        <v>129</v>
      </c>
      <c r="AV152" s="234" t="s">
        <v>760</v>
      </c>
    </row>
    <row r="153" spans="47:48">
      <c r="AU153" s="206" t="s">
        <v>761</v>
      </c>
      <c r="AV153" s="234" t="s">
        <v>762</v>
      </c>
    </row>
    <row r="154" spans="47:48">
      <c r="AU154" s="206" t="s">
        <v>763</v>
      </c>
      <c r="AV154" s="234" t="s">
        <v>764</v>
      </c>
    </row>
    <row r="155" spans="47:48">
      <c r="AU155" s="206" t="s">
        <v>130</v>
      </c>
      <c r="AV155" s="234" t="s">
        <v>190</v>
      </c>
    </row>
    <row r="156" spans="47:48">
      <c r="AU156" s="206" t="s">
        <v>780</v>
      </c>
      <c r="AV156" s="234" t="s">
        <v>783</v>
      </c>
    </row>
    <row r="157" spans="47:48">
      <c r="AU157" s="206" t="s">
        <v>781</v>
      </c>
      <c r="AV157" s="234" t="s">
        <v>784</v>
      </c>
    </row>
    <row r="158" spans="47:48">
      <c r="AU158" s="206" t="s">
        <v>782</v>
      </c>
      <c r="AV158" s="234" t="s">
        <v>785</v>
      </c>
    </row>
    <row r="159" spans="47:48">
      <c r="AU159" s="206" t="s">
        <v>131</v>
      </c>
      <c r="AV159" s="234" t="s">
        <v>191</v>
      </c>
    </row>
    <row r="160" spans="47:48">
      <c r="AU160" s="206" t="s">
        <v>132</v>
      </c>
      <c r="AV160" s="234" t="s">
        <v>765</v>
      </c>
    </row>
    <row r="161" spans="47:48">
      <c r="AU161" s="206" t="s">
        <v>786</v>
      </c>
      <c r="AV161" s="234" t="s">
        <v>192</v>
      </c>
    </row>
    <row r="162" spans="47:48">
      <c r="AU162" s="206" t="s">
        <v>787</v>
      </c>
      <c r="AV162" s="234" t="s">
        <v>661</v>
      </c>
    </row>
    <row r="163" spans="47:48">
      <c r="AU163" s="206" t="s">
        <v>788</v>
      </c>
      <c r="AV163" s="234" t="s">
        <v>662</v>
      </c>
    </row>
    <row r="164" spans="47:48">
      <c r="AU164" s="206" t="s">
        <v>133</v>
      </c>
      <c r="AV164" s="234" t="s">
        <v>193</v>
      </c>
    </row>
    <row r="165" spans="47:48">
      <c r="AU165" s="206" t="s">
        <v>134</v>
      </c>
      <c r="AV165" s="234" t="s">
        <v>194</v>
      </c>
    </row>
    <row r="166" spans="47:48">
      <c r="AU166" s="206" t="s">
        <v>135</v>
      </c>
      <c r="AV166" s="234" t="s">
        <v>353</v>
      </c>
    </row>
    <row r="167" spans="47:48">
      <c r="AU167" s="206" t="s">
        <v>164</v>
      </c>
      <c r="AV167" s="234" t="s">
        <v>766</v>
      </c>
    </row>
    <row r="168" spans="47:48">
      <c r="AU168" s="206" t="s">
        <v>789</v>
      </c>
      <c r="AV168" s="234" t="s">
        <v>792</v>
      </c>
    </row>
    <row r="169" spans="47:48">
      <c r="AU169" s="206" t="s">
        <v>790</v>
      </c>
      <c r="AV169" s="234" t="s">
        <v>793</v>
      </c>
    </row>
    <row r="170" spans="47:48">
      <c r="AU170" s="206" t="s">
        <v>791</v>
      </c>
      <c r="AV170" s="234" t="s">
        <v>794</v>
      </c>
    </row>
    <row r="171" spans="47:48">
      <c r="AU171" s="206" t="s">
        <v>165</v>
      </c>
      <c r="AV171" s="234" t="s">
        <v>196</v>
      </c>
    </row>
    <row r="172" spans="47:48">
      <c r="AU172" s="206" t="s">
        <v>795</v>
      </c>
      <c r="AV172" s="234" t="s">
        <v>797</v>
      </c>
    </row>
    <row r="173" spans="47:48">
      <c r="AU173" s="206" t="s">
        <v>796</v>
      </c>
      <c r="AV173" s="234" t="s">
        <v>798</v>
      </c>
    </row>
    <row r="174" spans="47:48">
      <c r="AU174" s="206" t="s">
        <v>166</v>
      </c>
      <c r="AV174" s="234" t="s">
        <v>197</v>
      </c>
    </row>
    <row r="175" spans="47:48">
      <c r="AU175" s="206" t="s">
        <v>167</v>
      </c>
      <c r="AV175" s="234" t="s">
        <v>198</v>
      </c>
    </row>
    <row r="176" spans="47:48">
      <c r="AU176" s="206" t="s">
        <v>168</v>
      </c>
      <c r="AV176" s="234" t="s">
        <v>199</v>
      </c>
    </row>
    <row r="177" spans="47:48">
      <c r="AU177" s="206" t="s">
        <v>169</v>
      </c>
      <c r="AV177" s="234" t="s">
        <v>200</v>
      </c>
    </row>
    <row r="178" spans="47:48">
      <c r="AU178" s="206" t="s">
        <v>137</v>
      </c>
      <c r="AV178" s="234" t="s">
        <v>354</v>
      </c>
    </row>
    <row r="179" spans="47:48">
      <c r="AU179" s="206" t="s">
        <v>170</v>
      </c>
      <c r="AV179" s="234" t="s">
        <v>201</v>
      </c>
    </row>
    <row r="180" spans="47:48">
      <c r="AU180" s="206" t="s">
        <v>171</v>
      </c>
      <c r="AV180" s="234" t="s">
        <v>767</v>
      </c>
    </row>
    <row r="181" spans="47:48">
      <c r="AU181" s="206" t="s">
        <v>172</v>
      </c>
      <c r="AV181" s="234" t="s">
        <v>768</v>
      </c>
    </row>
    <row r="182" spans="47:48">
      <c r="AU182" s="206" t="s">
        <v>173</v>
      </c>
      <c r="AV182" s="234" t="s">
        <v>769</v>
      </c>
    </row>
    <row r="183" spans="47:48">
      <c r="AU183" s="206" t="s">
        <v>174</v>
      </c>
      <c r="AV183" s="234" t="s">
        <v>205</v>
      </c>
    </row>
    <row r="184" spans="47:48">
      <c r="AU184" s="206" t="s">
        <v>175</v>
      </c>
      <c r="AV184" s="234" t="s">
        <v>770</v>
      </c>
    </row>
    <row r="185" spans="47:48">
      <c r="AU185" s="206" t="s">
        <v>176</v>
      </c>
      <c r="AV185" s="234" t="s">
        <v>206</v>
      </c>
    </row>
    <row r="186" spans="47:48">
      <c r="AU186" s="206" t="s">
        <v>177</v>
      </c>
      <c r="AV186" s="234" t="s">
        <v>207</v>
      </c>
    </row>
    <row r="187" spans="47:48">
      <c r="AU187" s="206" t="s">
        <v>178</v>
      </c>
      <c r="AV187" s="234" t="s">
        <v>208</v>
      </c>
    </row>
    <row r="188" spans="47:48">
      <c r="AU188" s="206" t="s">
        <v>139</v>
      </c>
      <c r="AV188" s="234" t="s">
        <v>140</v>
      </c>
    </row>
    <row r="189" spans="47:48">
      <c r="AU189" s="206" t="s">
        <v>179</v>
      </c>
      <c r="AV189" s="234" t="s">
        <v>209</v>
      </c>
    </row>
    <row r="190" spans="47:48">
      <c r="AU190" s="206" t="s">
        <v>799</v>
      </c>
      <c r="AV190" s="234" t="s">
        <v>679</v>
      </c>
    </row>
    <row r="191" spans="47:48">
      <c r="AU191" s="206" t="s">
        <v>800</v>
      </c>
      <c r="AV191" s="234" t="s">
        <v>680</v>
      </c>
    </row>
    <row r="192" spans="47:48">
      <c r="AU192" s="206" t="s">
        <v>801</v>
      </c>
      <c r="AV192" s="234" t="s">
        <v>681</v>
      </c>
    </row>
    <row r="193" spans="47:48">
      <c r="AU193" s="206" t="s">
        <v>802</v>
      </c>
      <c r="AV193" s="234" t="s">
        <v>682</v>
      </c>
    </row>
    <row r="194" spans="47:48">
      <c r="AU194" s="206" t="s">
        <v>803</v>
      </c>
      <c r="AV194" s="234" t="s">
        <v>804</v>
      </c>
    </row>
    <row r="195" spans="47:48">
      <c r="AU195" s="206" t="s">
        <v>180</v>
      </c>
      <c r="AV195" s="234" t="s">
        <v>210</v>
      </c>
    </row>
    <row r="196" spans="47:48">
      <c r="AU196" s="206" t="s">
        <v>181</v>
      </c>
      <c r="AV196" s="234" t="s">
        <v>211</v>
      </c>
    </row>
    <row r="197" spans="47:48">
      <c r="AU197" s="206" t="s">
        <v>771</v>
      </c>
      <c r="AV197" s="234" t="s">
        <v>772</v>
      </c>
    </row>
    <row r="198" spans="47:48">
      <c r="AU198" s="206" t="s">
        <v>869</v>
      </c>
    </row>
  </sheetData>
  <mergeCells count="105">
    <mergeCell ref="K20:AK20"/>
    <mergeCell ref="AL20:AQ20"/>
    <mergeCell ref="AL21:AQ21"/>
    <mergeCell ref="A12:AA19"/>
    <mergeCell ref="F20:J20"/>
    <mergeCell ref="A20:E20"/>
    <mergeCell ref="A21:E21"/>
    <mergeCell ref="K21:AK21"/>
    <mergeCell ref="F21:J21"/>
    <mergeCell ref="A1:AQ4"/>
    <mergeCell ref="A6:AB10"/>
    <mergeCell ref="AC7:AQ10"/>
    <mergeCell ref="AC12:AQ17"/>
    <mergeCell ref="A11:AB11"/>
    <mergeCell ref="AL22:AQ22"/>
    <mergeCell ref="AL23:AQ23"/>
    <mergeCell ref="AL24:AQ24"/>
    <mergeCell ref="AB36:AQ39"/>
    <mergeCell ref="AB27:AQ30"/>
    <mergeCell ref="K22:AK22"/>
    <mergeCell ref="K23:AK23"/>
    <mergeCell ref="K24:AK24"/>
    <mergeCell ref="K32:AA32"/>
    <mergeCell ref="AB32:AQ35"/>
    <mergeCell ref="K36:AA36"/>
    <mergeCell ref="L39:AA39"/>
    <mergeCell ref="L38:AA38"/>
    <mergeCell ref="K28:AA28"/>
    <mergeCell ref="K29:AA29"/>
    <mergeCell ref="A31:AQ31"/>
    <mergeCell ref="F22:J22"/>
    <mergeCell ref="F23:J23"/>
    <mergeCell ref="F24:J24"/>
    <mergeCell ref="A53:J53"/>
    <mergeCell ref="A52:J52"/>
    <mergeCell ref="A22:E22"/>
    <mergeCell ref="A23:E23"/>
    <mergeCell ref="A24:E24"/>
    <mergeCell ref="A36:J36"/>
    <mergeCell ref="A32:J32"/>
    <mergeCell ref="A33:J33"/>
    <mergeCell ref="A46:J47"/>
    <mergeCell ref="A51:J51"/>
    <mergeCell ref="A28:J28"/>
    <mergeCell ref="A29:J29"/>
    <mergeCell ref="A30:J30"/>
    <mergeCell ref="A27:J27"/>
    <mergeCell ref="K51:U51"/>
    <mergeCell ref="V50:Y50"/>
    <mergeCell ref="K49:AF49"/>
    <mergeCell ref="K53:U53"/>
    <mergeCell ref="K52:U52"/>
    <mergeCell ref="V52:AF52"/>
    <mergeCell ref="V53:AF53"/>
    <mergeCell ref="AG40:AQ40"/>
    <mergeCell ref="AP47:AQ47"/>
    <mergeCell ref="AG47:AO47"/>
    <mergeCell ref="AG45:AQ45"/>
    <mergeCell ref="AO49:AQ49"/>
    <mergeCell ref="AG49:AM49"/>
    <mergeCell ref="AG48:AQ48"/>
    <mergeCell ref="AG44:AK44"/>
    <mergeCell ref="AL43:AQ43"/>
    <mergeCell ref="AG46:AQ46"/>
    <mergeCell ref="A56:AQ56"/>
    <mergeCell ref="A54:J54"/>
    <mergeCell ref="V54:AD54"/>
    <mergeCell ref="AE54:AG54"/>
    <mergeCell ref="K54:O54"/>
    <mergeCell ref="P54:U54"/>
    <mergeCell ref="A48:J48"/>
    <mergeCell ref="A40:J40"/>
    <mergeCell ref="K33:AA33"/>
    <mergeCell ref="A34:J35"/>
    <mergeCell ref="L35:AA35"/>
    <mergeCell ref="L34:AA34"/>
    <mergeCell ref="K46:AF47"/>
    <mergeCell ref="K44:AF45"/>
    <mergeCell ref="A42:J43"/>
    <mergeCell ref="K42:AF43"/>
    <mergeCell ref="AG53:AQ53"/>
    <mergeCell ref="V51:Y51"/>
    <mergeCell ref="Z50:AF50"/>
    <mergeCell ref="Z51:AF51"/>
    <mergeCell ref="K48:AF48"/>
    <mergeCell ref="AG50:AQ50"/>
    <mergeCell ref="AG51:AQ51"/>
    <mergeCell ref="AG52:AQ52"/>
    <mergeCell ref="AS47:AT47"/>
    <mergeCell ref="K27:AA27"/>
    <mergeCell ref="K30:AA30"/>
    <mergeCell ref="A50:J50"/>
    <mergeCell ref="AG43:AK43"/>
    <mergeCell ref="A37:J37"/>
    <mergeCell ref="K37:AA37"/>
    <mergeCell ref="A38:J39"/>
    <mergeCell ref="A44:J45"/>
    <mergeCell ref="V40:AF40"/>
    <mergeCell ref="K40:U40"/>
    <mergeCell ref="A41:AQ41"/>
    <mergeCell ref="AG42:AL42"/>
    <mergeCell ref="AM42:AQ42"/>
    <mergeCell ref="AL44:AQ44"/>
    <mergeCell ref="A49:J49"/>
    <mergeCell ref="K50:U50"/>
  </mergeCells>
  <phoneticPr fontId="19" type="noConversion"/>
  <conditionalFormatting sqref="AS46">
    <cfRule type="expression" dxfId="1" priority="3">
      <formula>$AS$45="NE"</formula>
    </cfRule>
  </conditionalFormatting>
  <conditionalFormatting sqref="AS47">
    <cfRule type="expression" dxfId="0" priority="1">
      <formula>$AS$45="ANO"</formula>
    </cfRule>
  </conditionalFormatting>
  <dataValidations count="6">
    <dataValidation type="list" allowBlank="1" showInputMessage="1" showErrorMessage="1" promptTitle="Podobjekt" prompt="[.XX]" sqref="AP47:AQ47">
      <formula1>".01,.02,.03,.04,.05,.06,.07,.08,.09,.10,.11,.12,.13,.14,.15,.16,.17,.18,.19,.20"</formula1>
    </dataValidation>
    <dataValidation allowBlank="1" showInputMessage="1" showErrorMessage="1" promptTitle="Označení objektu" prompt="[SO XX-XX-XX]" sqref="AG47:AO47"/>
    <dataValidation type="list" allowBlank="1" showInputMessage="1" showErrorMessage="1" sqref="AS45">
      <formula1>"ANO,NE"</formula1>
    </dataValidation>
    <dataValidation type="list" allowBlank="1" showInputMessage="1" showErrorMessage="1" sqref="AS46">
      <formula1>castiSouhrn</formula1>
    </dataValidation>
    <dataValidation type="list" allowBlank="1" showInputMessage="1" showErrorMessage="1" sqref="AS47">
      <formula1>castiD</formula1>
    </dataValidation>
    <dataValidation type="list" allowBlank="1" showInputMessage="1" showErrorMessage="1" sqref="K48:AF48">
      <formula1>nazvyPriloh</formula1>
    </dataValidation>
  </dataValidations>
  <pageMargins left="0.78740157480314965" right="0.59055118110236227" top="0.39370078740157483" bottom="0.39370078740157483" header="0" footer="0"/>
  <pageSetup paperSize="9" scale="74" orientation="portrait" r:id="rId1"/>
  <rowBreaks count="1" manualBreakCount="1">
    <brk id="57" max="49" man="1"/>
  </rowBreaks>
  <ignoredErrors>
    <ignoredError sqref="AN49" numberStoredAsText="1"/>
  </ignoredErrors>
  <drawing r:id="rId2"/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5A82C04-3ED6-457C-94D9-A8693E6520A9}">
          <x14:formula1>
            <xm:f>'List stavby'!$B$21:$B$26</xm:f>
          </x14:formula1>
          <xm:sqref>K53:U53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15"/>
  <sheetViews>
    <sheetView showGridLines="0" view="pageBreakPreview" zoomScaleNormal="130" zoomScaleSheetLayoutView="100" workbookViewId="0">
      <selection activeCell="AG8" sqref="AG8:AQ8"/>
    </sheetView>
  </sheetViews>
  <sheetFormatPr defaultColWidth="1.09765625" defaultRowHeight="15"/>
  <cols>
    <col min="1" max="43" width="2.19921875" style="1" customWidth="1"/>
    <col min="44" max="16384" width="1.09765625" style="1"/>
  </cols>
  <sheetData>
    <row r="1" spans="1:44" s="3" customFormat="1" ht="15" customHeight="1">
      <c r="A1" s="548" t="s">
        <v>29</v>
      </c>
      <c r="B1" s="548"/>
      <c r="C1" s="548"/>
      <c r="D1" s="548"/>
      <c r="E1" s="548"/>
      <c r="F1" s="548" t="s">
        <v>17</v>
      </c>
      <c r="G1" s="548"/>
      <c r="H1" s="548"/>
      <c r="I1" s="548"/>
      <c r="J1" s="548"/>
      <c r="K1" s="548" t="s">
        <v>30</v>
      </c>
      <c r="L1" s="548"/>
      <c r="M1" s="548"/>
      <c r="N1" s="548"/>
      <c r="O1" s="548"/>
      <c r="P1" s="548"/>
      <c r="Q1" s="548"/>
      <c r="R1" s="548"/>
      <c r="S1" s="548"/>
      <c r="T1" s="548"/>
      <c r="U1" s="548"/>
      <c r="V1" s="548"/>
      <c r="W1" s="548"/>
      <c r="X1" s="548"/>
      <c r="Y1" s="548"/>
      <c r="Z1" s="548"/>
      <c r="AA1" s="548"/>
      <c r="AB1" s="548"/>
      <c r="AC1" s="548"/>
      <c r="AD1" s="548"/>
      <c r="AE1" s="548"/>
      <c r="AF1" s="548"/>
      <c r="AG1" s="548"/>
      <c r="AH1" s="548"/>
      <c r="AI1" s="548"/>
      <c r="AJ1" s="548"/>
      <c r="AK1" s="548"/>
      <c r="AL1" s="548" t="s">
        <v>222</v>
      </c>
      <c r="AM1" s="548"/>
      <c r="AN1" s="548"/>
      <c r="AO1" s="548"/>
      <c r="AP1" s="548"/>
      <c r="AQ1" s="548"/>
    </row>
    <row r="2" spans="1:44" s="3" customFormat="1" ht="15" customHeight="1" thickBot="1">
      <c r="A2" s="572" t="s">
        <v>224</v>
      </c>
      <c r="B2" s="572"/>
      <c r="C2" s="572"/>
      <c r="D2" s="572"/>
      <c r="E2" s="572"/>
      <c r="F2" s="573">
        <v>43738</v>
      </c>
      <c r="G2" s="573"/>
      <c r="H2" s="573"/>
      <c r="I2" s="573"/>
      <c r="J2" s="573"/>
      <c r="K2" s="574" t="s">
        <v>221</v>
      </c>
      <c r="L2" s="574"/>
      <c r="M2" s="574"/>
      <c r="N2" s="574"/>
      <c r="O2" s="574"/>
      <c r="P2" s="574"/>
      <c r="Q2" s="574"/>
      <c r="R2" s="574"/>
      <c r="S2" s="574"/>
      <c r="T2" s="574"/>
      <c r="U2" s="574"/>
      <c r="V2" s="574"/>
      <c r="W2" s="574"/>
      <c r="X2" s="574"/>
      <c r="Y2" s="574"/>
      <c r="Z2" s="574"/>
      <c r="AA2" s="574"/>
      <c r="AB2" s="574"/>
      <c r="AC2" s="574"/>
      <c r="AD2" s="574"/>
      <c r="AE2" s="574"/>
      <c r="AF2" s="574"/>
      <c r="AG2" s="574"/>
      <c r="AH2" s="574"/>
      <c r="AI2" s="574"/>
      <c r="AJ2" s="574"/>
      <c r="AK2" s="574"/>
      <c r="AL2" s="574" t="s">
        <v>223</v>
      </c>
      <c r="AM2" s="574"/>
      <c r="AN2" s="574"/>
      <c r="AO2" s="574"/>
      <c r="AP2" s="574"/>
      <c r="AQ2" s="574"/>
    </row>
    <row r="3" spans="1:44" s="3" customFormat="1" ht="15" customHeight="1" thickTop="1">
      <c r="A3" s="453" t="s">
        <v>78</v>
      </c>
      <c r="B3" s="454"/>
      <c r="C3" s="454"/>
      <c r="D3" s="454"/>
      <c r="E3" s="454"/>
      <c r="F3" s="454"/>
      <c r="G3" s="454"/>
      <c r="H3" s="454"/>
      <c r="I3" s="454"/>
      <c r="J3" s="455"/>
      <c r="K3" s="575" t="s">
        <v>650</v>
      </c>
      <c r="L3" s="576"/>
      <c r="M3" s="576"/>
      <c r="N3" s="576"/>
      <c r="O3" s="576"/>
      <c r="P3" s="576"/>
      <c r="Q3" s="576"/>
      <c r="R3" s="576"/>
      <c r="S3" s="576"/>
      <c r="T3" s="576"/>
      <c r="U3" s="576"/>
      <c r="V3" s="576"/>
      <c r="W3" s="576"/>
      <c r="X3" s="576"/>
      <c r="Y3" s="576"/>
      <c r="Z3" s="576"/>
      <c r="AA3" s="576"/>
      <c r="AB3" s="576"/>
      <c r="AC3" s="576"/>
      <c r="AD3" s="576"/>
      <c r="AE3" s="576"/>
      <c r="AF3" s="577"/>
      <c r="AG3" s="522" t="s">
        <v>27</v>
      </c>
      <c r="AH3" s="523"/>
      <c r="AI3" s="523"/>
      <c r="AJ3" s="523"/>
      <c r="AK3" s="523"/>
      <c r="AL3" s="523"/>
      <c r="AM3" s="523"/>
      <c r="AN3" s="523"/>
      <c r="AO3" s="523"/>
      <c r="AP3" s="523"/>
      <c r="AQ3" s="581"/>
      <c r="AR3" s="19"/>
    </row>
    <row r="4" spans="1:44" s="3" customFormat="1" ht="15" customHeight="1">
      <c r="A4" s="391"/>
      <c r="B4" s="392"/>
      <c r="C4" s="392"/>
      <c r="D4" s="392"/>
      <c r="E4" s="392"/>
      <c r="F4" s="392"/>
      <c r="G4" s="392"/>
      <c r="H4" s="392"/>
      <c r="I4" s="392"/>
      <c r="J4" s="393"/>
      <c r="K4" s="578"/>
      <c r="L4" s="579"/>
      <c r="M4" s="579"/>
      <c r="N4" s="579"/>
      <c r="O4" s="579"/>
      <c r="P4" s="579"/>
      <c r="Q4" s="579"/>
      <c r="R4" s="579"/>
      <c r="S4" s="579"/>
      <c r="T4" s="579"/>
      <c r="U4" s="579"/>
      <c r="V4" s="579"/>
      <c r="W4" s="579"/>
      <c r="X4" s="579"/>
      <c r="Y4" s="579"/>
      <c r="Z4" s="579"/>
      <c r="AA4" s="579"/>
      <c r="AB4" s="579"/>
      <c r="AC4" s="579"/>
      <c r="AD4" s="579"/>
      <c r="AE4" s="579"/>
      <c r="AF4" s="580"/>
      <c r="AG4" s="582" t="s">
        <v>127</v>
      </c>
      <c r="AH4" s="583"/>
      <c r="AI4" s="583"/>
      <c r="AJ4" s="583"/>
      <c r="AK4" s="583"/>
      <c r="AL4" s="583"/>
      <c r="AM4" s="583"/>
      <c r="AN4" s="583"/>
      <c r="AO4" s="583"/>
      <c r="AP4" s="583"/>
      <c r="AQ4" s="584"/>
      <c r="AR4" s="19"/>
    </row>
    <row r="5" spans="1:44" s="3" customFormat="1" ht="20.100000000000001" customHeight="1">
      <c r="A5" s="530" t="s">
        <v>714</v>
      </c>
      <c r="B5" s="531"/>
      <c r="C5" s="531"/>
      <c r="D5" s="531"/>
      <c r="E5" s="531"/>
      <c r="F5" s="531"/>
      <c r="G5" s="531"/>
      <c r="H5" s="531"/>
      <c r="I5" s="531"/>
      <c r="J5" s="532"/>
      <c r="K5" s="464" t="s">
        <v>703</v>
      </c>
      <c r="L5" s="465"/>
      <c r="M5" s="465"/>
      <c r="N5" s="465"/>
      <c r="O5" s="465"/>
      <c r="P5" s="465"/>
      <c r="Q5" s="465"/>
      <c r="R5" s="465"/>
      <c r="S5" s="465"/>
      <c r="T5" s="465"/>
      <c r="U5" s="465"/>
      <c r="V5" s="465"/>
      <c r="W5" s="465"/>
      <c r="X5" s="465"/>
      <c r="Y5" s="465"/>
      <c r="Z5" s="465"/>
      <c r="AA5" s="465"/>
      <c r="AB5" s="465"/>
      <c r="AC5" s="465"/>
      <c r="AD5" s="465"/>
      <c r="AE5" s="465"/>
      <c r="AF5" s="466"/>
      <c r="AG5" s="527" t="s">
        <v>234</v>
      </c>
      <c r="AH5" s="528"/>
      <c r="AI5" s="528"/>
      <c r="AJ5" s="528"/>
      <c r="AK5" s="528"/>
      <c r="AL5" s="528"/>
      <c r="AM5" s="528"/>
      <c r="AN5" s="528"/>
      <c r="AO5" s="528"/>
      <c r="AP5" s="528"/>
      <c r="AQ5" s="529"/>
    </row>
    <row r="6" spans="1:44" s="3" customFormat="1" ht="20.100000000000001" customHeight="1">
      <c r="A6" s="391"/>
      <c r="B6" s="392"/>
      <c r="C6" s="392"/>
      <c r="D6" s="392"/>
      <c r="E6" s="392"/>
      <c r="F6" s="392"/>
      <c r="G6" s="392"/>
      <c r="H6" s="392"/>
      <c r="I6" s="392"/>
      <c r="J6" s="393"/>
      <c r="K6" s="467"/>
      <c r="L6" s="468"/>
      <c r="M6" s="468"/>
      <c r="N6" s="468"/>
      <c r="O6" s="468"/>
      <c r="P6" s="468"/>
      <c r="Q6" s="468"/>
      <c r="R6" s="468"/>
      <c r="S6" s="468"/>
      <c r="T6" s="468"/>
      <c r="U6" s="468"/>
      <c r="V6" s="468"/>
      <c r="W6" s="468"/>
      <c r="X6" s="468"/>
      <c r="Y6" s="468"/>
      <c r="Z6" s="468"/>
      <c r="AA6" s="468"/>
      <c r="AB6" s="468"/>
      <c r="AC6" s="468"/>
      <c r="AD6" s="468"/>
      <c r="AE6" s="468"/>
      <c r="AF6" s="469"/>
      <c r="AG6" s="585" t="s">
        <v>702</v>
      </c>
      <c r="AH6" s="586"/>
      <c r="AI6" s="586"/>
      <c r="AJ6" s="586"/>
      <c r="AK6" s="586"/>
      <c r="AL6" s="586"/>
      <c r="AM6" s="586"/>
      <c r="AN6" s="586"/>
      <c r="AO6" s="586"/>
      <c r="AP6" s="587"/>
      <c r="AQ6" s="588"/>
    </row>
    <row r="7" spans="1:44" s="3" customFormat="1" ht="20.100000000000001" customHeight="1">
      <c r="A7" s="444" t="s">
        <v>3</v>
      </c>
      <c r="B7" s="404"/>
      <c r="C7" s="404"/>
      <c r="D7" s="404"/>
      <c r="E7" s="404"/>
      <c r="F7" s="404"/>
      <c r="G7" s="404"/>
      <c r="H7" s="404"/>
      <c r="I7" s="404"/>
      <c r="J7" s="445"/>
      <c r="K7" s="589" t="s">
        <v>380</v>
      </c>
      <c r="L7" s="590"/>
      <c r="M7" s="590"/>
      <c r="N7" s="590"/>
      <c r="O7" s="590"/>
      <c r="P7" s="590"/>
      <c r="Q7" s="590"/>
      <c r="R7" s="590"/>
      <c r="S7" s="590"/>
      <c r="T7" s="590"/>
      <c r="U7" s="590"/>
      <c r="V7" s="590"/>
      <c r="W7" s="590"/>
      <c r="X7" s="590"/>
      <c r="Y7" s="590"/>
      <c r="Z7" s="590"/>
      <c r="AA7" s="590"/>
      <c r="AB7" s="590"/>
      <c r="AC7" s="590"/>
      <c r="AD7" s="590"/>
      <c r="AE7" s="590"/>
      <c r="AF7" s="591"/>
      <c r="AG7" s="519" t="s">
        <v>28</v>
      </c>
      <c r="AH7" s="520"/>
      <c r="AI7" s="520"/>
      <c r="AJ7" s="520"/>
      <c r="AK7" s="520"/>
      <c r="AL7" s="520"/>
      <c r="AM7" s="520"/>
      <c r="AN7" s="520"/>
      <c r="AO7" s="520"/>
      <c r="AP7" s="520"/>
      <c r="AQ7" s="521"/>
    </row>
    <row r="8" spans="1:44" s="3" customFormat="1" ht="15" customHeight="1">
      <c r="A8" s="451" t="s">
        <v>4</v>
      </c>
      <c r="B8" s="395"/>
      <c r="C8" s="395"/>
      <c r="D8" s="395"/>
      <c r="E8" s="395"/>
      <c r="F8" s="395"/>
      <c r="G8" s="395"/>
      <c r="H8" s="395"/>
      <c r="I8" s="395"/>
      <c r="J8" s="452"/>
      <c r="K8" s="592" t="s">
        <v>34</v>
      </c>
      <c r="L8" s="395"/>
      <c r="M8" s="395"/>
      <c r="N8" s="395"/>
      <c r="O8" s="395"/>
      <c r="P8" s="395"/>
      <c r="Q8" s="395"/>
      <c r="R8" s="395"/>
      <c r="S8" s="395"/>
      <c r="T8" s="395"/>
      <c r="U8" s="395"/>
      <c r="V8" s="395"/>
      <c r="W8" s="395"/>
      <c r="X8" s="395"/>
      <c r="Y8" s="395"/>
      <c r="Z8" s="395"/>
      <c r="AA8" s="395"/>
      <c r="AB8" s="395"/>
      <c r="AC8" s="395"/>
      <c r="AD8" s="395"/>
      <c r="AE8" s="395"/>
      <c r="AF8" s="593"/>
      <c r="AG8" s="594" t="s">
        <v>710</v>
      </c>
      <c r="AH8" s="595"/>
      <c r="AI8" s="595"/>
      <c r="AJ8" s="595"/>
      <c r="AK8" s="595"/>
      <c r="AL8" s="595"/>
      <c r="AM8" s="595"/>
      <c r="AN8" s="595"/>
      <c r="AO8" s="595"/>
      <c r="AP8" s="595"/>
      <c r="AQ8" s="596"/>
    </row>
    <row r="9" spans="1:44" s="3" customFormat="1" ht="15" customHeight="1">
      <c r="A9" s="444" t="s">
        <v>15</v>
      </c>
      <c r="B9" s="404"/>
      <c r="C9" s="404"/>
      <c r="D9" s="404"/>
      <c r="E9" s="404"/>
      <c r="F9" s="404"/>
      <c r="G9" s="404"/>
      <c r="H9" s="404"/>
      <c r="I9" s="404"/>
      <c r="J9" s="445"/>
      <c r="K9" s="403" t="s">
        <v>14</v>
      </c>
      <c r="L9" s="404"/>
      <c r="M9" s="404"/>
      <c r="N9" s="404"/>
      <c r="O9" s="404"/>
      <c r="P9" s="404"/>
      <c r="Q9" s="404"/>
      <c r="R9" s="404"/>
      <c r="S9" s="404"/>
      <c r="T9" s="404"/>
      <c r="U9" s="445"/>
      <c r="V9" s="403" t="s">
        <v>13</v>
      </c>
      <c r="W9" s="404"/>
      <c r="X9" s="404"/>
      <c r="Y9" s="404"/>
      <c r="Z9" s="404" t="s">
        <v>708</v>
      </c>
      <c r="AA9" s="404"/>
      <c r="AB9" s="404"/>
      <c r="AC9" s="404"/>
      <c r="AD9" s="404"/>
      <c r="AE9" s="404"/>
      <c r="AF9" s="505"/>
      <c r="AG9" s="493" t="s">
        <v>11</v>
      </c>
      <c r="AH9" s="404"/>
      <c r="AI9" s="404"/>
      <c r="AJ9" s="404"/>
      <c r="AK9" s="404"/>
      <c r="AL9" s="404"/>
      <c r="AM9" s="404"/>
      <c r="AN9" s="404"/>
      <c r="AO9" s="404"/>
      <c r="AP9" s="404"/>
      <c r="AQ9" s="405"/>
    </row>
    <row r="10" spans="1:44" s="3" customFormat="1" ht="15" customHeight="1">
      <c r="A10" s="451" t="s">
        <v>704</v>
      </c>
      <c r="B10" s="395"/>
      <c r="C10" s="395"/>
      <c r="D10" s="395"/>
      <c r="E10" s="395"/>
      <c r="F10" s="395"/>
      <c r="G10" s="395"/>
      <c r="H10" s="395"/>
      <c r="I10" s="395"/>
      <c r="J10" s="452"/>
      <c r="K10" s="485" t="s">
        <v>705</v>
      </c>
      <c r="L10" s="395"/>
      <c r="M10" s="395"/>
      <c r="N10" s="395"/>
      <c r="O10" s="395"/>
      <c r="P10" s="395"/>
      <c r="Q10" s="395"/>
      <c r="R10" s="395"/>
      <c r="S10" s="395"/>
      <c r="T10" s="395"/>
      <c r="U10" s="452"/>
      <c r="V10" s="485" t="s">
        <v>12</v>
      </c>
      <c r="W10" s="395"/>
      <c r="X10" s="395"/>
      <c r="Y10" s="395"/>
      <c r="Z10" s="395" t="s">
        <v>709</v>
      </c>
      <c r="AA10" s="395"/>
      <c r="AB10" s="395"/>
      <c r="AC10" s="395"/>
      <c r="AD10" s="395"/>
      <c r="AE10" s="395"/>
      <c r="AF10" s="593"/>
      <c r="AG10" s="494" t="str">
        <f>'List stavby'!B2</f>
        <v>DUSP</v>
      </c>
      <c r="AH10" s="495"/>
      <c r="AI10" s="495"/>
      <c r="AJ10" s="495"/>
      <c r="AK10" s="495"/>
      <c r="AL10" s="495"/>
      <c r="AM10" s="495"/>
      <c r="AN10" s="495"/>
      <c r="AO10" s="495"/>
      <c r="AP10" s="495"/>
      <c r="AQ10" s="496"/>
    </row>
    <row r="11" spans="1:44" s="3" customFormat="1" ht="15" customHeight="1">
      <c r="A11" s="444" t="s">
        <v>23</v>
      </c>
      <c r="B11" s="404"/>
      <c r="C11" s="404"/>
      <c r="D11" s="404"/>
      <c r="E11" s="404"/>
      <c r="F11" s="404"/>
      <c r="G11" s="404"/>
      <c r="H11" s="404"/>
      <c r="I11" s="404"/>
      <c r="J11" s="445"/>
      <c r="K11" s="403" t="s">
        <v>24</v>
      </c>
      <c r="L11" s="404"/>
      <c r="M11" s="404"/>
      <c r="N11" s="404"/>
      <c r="O11" s="404"/>
      <c r="P11" s="404"/>
      <c r="Q11" s="404"/>
      <c r="R11" s="404"/>
      <c r="S11" s="404"/>
      <c r="T11" s="404"/>
      <c r="U11" s="445"/>
      <c r="V11" s="403" t="s">
        <v>25</v>
      </c>
      <c r="W11" s="404"/>
      <c r="X11" s="404"/>
      <c r="Y11" s="404"/>
      <c r="Z11" s="404"/>
      <c r="AA11" s="404"/>
      <c r="AB11" s="404"/>
      <c r="AC11" s="404"/>
      <c r="AD11" s="404"/>
      <c r="AE11" s="404"/>
      <c r="AF11" s="505"/>
      <c r="AG11" s="493" t="s">
        <v>475</v>
      </c>
      <c r="AH11" s="404"/>
      <c r="AI11" s="404"/>
      <c r="AJ11" s="404"/>
      <c r="AK11" s="404"/>
      <c r="AL11" s="404"/>
      <c r="AM11" s="404"/>
      <c r="AN11" s="404"/>
      <c r="AO11" s="404"/>
      <c r="AP11" s="404"/>
      <c r="AQ11" s="405"/>
    </row>
    <row r="12" spans="1:44" s="3" customFormat="1" ht="15" customHeight="1" thickBot="1">
      <c r="A12" s="371" t="s">
        <v>706</v>
      </c>
      <c r="B12" s="372"/>
      <c r="C12" s="372"/>
      <c r="D12" s="372"/>
      <c r="E12" s="372"/>
      <c r="F12" s="372"/>
      <c r="G12" s="372"/>
      <c r="H12" s="372"/>
      <c r="I12" s="372"/>
      <c r="J12" s="372"/>
      <c r="K12" s="374" t="s">
        <v>707</v>
      </c>
      <c r="L12" s="372"/>
      <c r="M12" s="372"/>
      <c r="N12" s="372"/>
      <c r="O12" s="372"/>
      <c r="P12" s="372"/>
      <c r="Q12" s="372"/>
      <c r="R12" s="372"/>
      <c r="S12" s="372"/>
      <c r="T12" s="372"/>
      <c r="U12" s="373"/>
      <c r="V12" s="374" t="s">
        <v>32</v>
      </c>
      <c r="W12" s="372"/>
      <c r="X12" s="372"/>
      <c r="Y12" s="372"/>
      <c r="Z12" s="372"/>
      <c r="AA12" s="372"/>
      <c r="AB12" s="372"/>
      <c r="AC12" s="372"/>
      <c r="AD12" s="372"/>
      <c r="AE12" s="372"/>
      <c r="AF12" s="601"/>
      <c r="AG12" s="482">
        <f>'List stavby'!B3</f>
        <v>44612</v>
      </c>
      <c r="AH12" s="483"/>
      <c r="AI12" s="483"/>
      <c r="AJ12" s="483"/>
      <c r="AK12" s="483"/>
      <c r="AL12" s="483"/>
      <c r="AM12" s="483"/>
      <c r="AN12" s="483"/>
      <c r="AO12" s="483"/>
      <c r="AP12" s="483"/>
      <c r="AQ12" s="484"/>
    </row>
    <row r="13" spans="1:44" s="3" customFormat="1" ht="9.9499999999999993" customHeight="1" thickTop="1">
      <c r="A13" s="414" t="s">
        <v>477</v>
      </c>
      <c r="B13" s="415"/>
      <c r="C13" s="415"/>
      <c r="D13" s="415"/>
      <c r="E13" s="415"/>
      <c r="F13" s="415"/>
      <c r="G13" s="415"/>
      <c r="H13" s="415"/>
      <c r="I13" s="415"/>
      <c r="J13" s="416"/>
      <c r="K13" s="598" t="s">
        <v>11</v>
      </c>
      <c r="L13" s="599"/>
      <c r="M13" s="599"/>
      <c r="N13" s="599"/>
      <c r="O13" s="600"/>
      <c r="P13" s="598" t="s">
        <v>59</v>
      </c>
      <c r="Q13" s="599"/>
      <c r="R13" s="599"/>
      <c r="S13" s="599"/>
      <c r="T13" s="599"/>
      <c r="U13" s="600"/>
      <c r="V13" s="598" t="s">
        <v>82</v>
      </c>
      <c r="W13" s="599"/>
      <c r="X13" s="599"/>
      <c r="Y13" s="599"/>
      <c r="Z13" s="599"/>
      <c r="AA13" s="599"/>
      <c r="AB13" s="599"/>
      <c r="AC13" s="599"/>
      <c r="AD13" s="600"/>
      <c r="AE13" s="598" t="s">
        <v>77</v>
      </c>
      <c r="AF13" s="599"/>
      <c r="AG13" s="599"/>
      <c r="AH13" s="176" t="s">
        <v>81</v>
      </c>
      <c r="AI13" s="177"/>
      <c r="AJ13" s="177"/>
      <c r="AK13" s="177"/>
      <c r="AL13" s="177"/>
      <c r="AM13" s="177"/>
      <c r="AN13" s="176" t="s">
        <v>29</v>
      </c>
      <c r="AO13" s="177"/>
      <c r="AP13" s="177"/>
      <c r="AQ13" s="178"/>
    </row>
    <row r="14" spans="1:44" ht="15" customHeight="1">
      <c r="A14" s="16" t="str">
        <f>MID('List stavby'!$B$4,1,1)</f>
        <v>S</v>
      </c>
      <c r="B14" s="17" t="str">
        <f>MID('List stavby'!$B$4,2,1)</f>
        <v>6</v>
      </c>
      <c r="C14" s="17" t="str">
        <f>MID('List stavby'!$B$4,3,1)</f>
        <v>2</v>
      </c>
      <c r="D14" s="17" t="str">
        <f>MID('List stavby'!$B$4,1,1)</f>
        <v>S</v>
      </c>
      <c r="E14" s="17" t="str">
        <f>MID('List stavby'!$B$4,1,1)</f>
        <v>S</v>
      </c>
      <c r="F14" s="17" t="str">
        <f>MID('List stavby'!$B$4,1,1)</f>
        <v>S</v>
      </c>
      <c r="G14" s="17" t="str">
        <f>MID('List stavby'!$B$4,1,1)</f>
        <v>S</v>
      </c>
      <c r="H14" s="17" t="str">
        <f>MID('List stavby'!$B$4,1,1)</f>
        <v>S</v>
      </c>
      <c r="I14" s="17" t="str">
        <f>MID('List stavby'!$B$4,1,1)</f>
        <v>S</v>
      </c>
      <c r="J14" s="17" t="str">
        <f>MID('List stavby'!$B$4,1,1)</f>
        <v>S</v>
      </c>
      <c r="K14" s="17" t="s">
        <v>1</v>
      </c>
      <c r="L14" s="17" t="str">
        <f>IF(MID(AG10,1,1)="","X",MID(AG10,1,1))</f>
        <v>D</v>
      </c>
      <c r="M14" s="17" t="str">
        <f>IF(MID(AG10,2,1)="","X",MID(AG10,2,1))</f>
        <v>U</v>
      </c>
      <c r="N14" s="17" t="str">
        <f>IF(MID(AG10,3,1)="","X",MID(AG10,3,1))</f>
        <v>S</v>
      </c>
      <c r="O14" s="17" t="str">
        <f>IF(MID(AG10,4,1)="","X",MID(AG10,4,1))</f>
        <v>P</v>
      </c>
      <c r="P14" s="17" t="s">
        <v>1</v>
      </c>
      <c r="Q14" s="17" t="str">
        <f>MID(AG4,1,1)</f>
        <v>D</v>
      </c>
      <c r="R14" s="17" t="str">
        <f>IF(MID(AG4,3,1)="","X",MID(AG4,3,1))</f>
        <v>2</v>
      </c>
      <c r="S14" s="17" t="str">
        <f>IF(MID(AG4,5,1)="","X",MID(AG4,5,1))</f>
        <v>1</v>
      </c>
      <c r="T14" s="17" t="str">
        <f>IF(MID(AG4,7,1)="","X",IF(MID(AG4,8,1)="","0",IF(MID(AG4,7,1)="","X",MID(AG4,7,1))))</f>
        <v>0</v>
      </c>
      <c r="U14" s="17" t="str">
        <f>IF(MID(AG4,7,1)="","X",IF(MID(AG4,8,1)="",MID(AG4,7,1),MID(AG4,8,1)))</f>
        <v>3</v>
      </c>
      <c r="V14" s="17" t="s">
        <v>1</v>
      </c>
      <c r="W14" s="17" t="str">
        <f>IF(MID(SUBSTITUTE(AG6," ",""),1,1)="","X",MID(SUBSTITUTE(AG6," ",""),1,1))</f>
        <v>S</v>
      </c>
      <c r="X14" s="17" t="str">
        <f>IF(MID(SUBSTITUTE(AG6," ",""),2,1)="","X",MID(SUBSTITUTE(AG6," ",""),2,1))</f>
        <v>O</v>
      </c>
      <c r="Y14" s="17" t="str">
        <f>IF(MID(SUBSTITUTE(AG6," ",""),3,1)="","X",MID(SUBSTITUTE(AG6," ",""),3,1))</f>
        <v>5</v>
      </c>
      <c r="Z14" s="17" t="str">
        <f>IF(MID(SUBSTITUTE(AG6," ",""),4,1)="","X",MID(SUBSTITUTE(AG6," ",""),4,1))</f>
        <v>2</v>
      </c>
      <c r="AA14" s="17" t="str">
        <f>IF(MID(SUBSTITUTE(AG6," ",""),6,1)="","X",MID(SUBSTITUTE(AG6," ",""),6,1))</f>
        <v>1</v>
      </c>
      <c r="AB14" s="17" t="str">
        <f>IF(MID(SUBSTITUTE(AG6," ",""),7,1)="","X",MID(SUBSTITUTE(AG6," ",""),7,1))</f>
        <v>3</v>
      </c>
      <c r="AC14" s="17" t="str">
        <f>IF(MID(SUBSTITUTE(AG6," ",""),9,1)="","X",MID(SUBSTITUTE(AG6," ",""),9,1))</f>
        <v>0</v>
      </c>
      <c r="AD14" s="17" t="str">
        <f>IF(MID(SUBSTITUTE(AG6," ",""),10,1)="","X",MID(SUBSTITUTE(AG6," ",""),10,1))</f>
        <v>2</v>
      </c>
      <c r="AE14" s="17" t="s">
        <v>1</v>
      </c>
      <c r="AF14" s="17" t="str">
        <f>IF(MID(SUBSTITUTE(AP6," ",""),2,1)="","X",MID(SUBSTITUTE(AP6," ",""),2,1))</f>
        <v>X</v>
      </c>
      <c r="AG14" s="17" t="str">
        <f>IF(MID(SUBSTITUTE(AP6," ",""),3,1)="","X",MID(SUBSTITUTE(AP6," ",""),3,1))</f>
        <v>X</v>
      </c>
      <c r="AH14" s="17" t="s">
        <v>1</v>
      </c>
      <c r="AI14" s="17" t="str">
        <f>IF(MID(AG8,1,1)="","X",MID(AG8,1,1))</f>
        <v>0</v>
      </c>
      <c r="AJ14" s="17" t="s">
        <v>1</v>
      </c>
      <c r="AK14" s="17" t="str">
        <f>IF(MID(AG8,3,1)="","X",MID(AG8,3,1))</f>
        <v>0</v>
      </c>
      <c r="AL14" s="17" t="str">
        <f>IF(MID(AG8,4,1)="","X",MID(AG8,4,1))</f>
        <v>0</v>
      </c>
      <c r="AM14" s="17" t="str">
        <f>IF(MID(AG8,5,1)="","X",MID(AG8,5,1))</f>
        <v>2</v>
      </c>
      <c r="AN14" s="17" t="s">
        <v>1</v>
      </c>
      <c r="AO14" s="17" t="str">
        <f>IF(MID(A2,1,1)="","X",MID(A2,1,1))</f>
        <v>0</v>
      </c>
      <c r="AP14" s="17" t="str">
        <f>IF(MID(A2,2,1)="","X",IF(MID(A2,3,1)="","0",IF(MID(A2,2,1)="","X",MID(A2,2,1))))</f>
        <v>0</v>
      </c>
      <c r="AQ14" s="18" t="str">
        <f>IF(MID(A2,2,1)="","X",IF(MID(A2,3,1)="",MID(A2,2,1),MID(A2,3,1)))</f>
        <v>0</v>
      </c>
    </row>
    <row r="15" spans="1:44" ht="15" customHeight="1">
      <c r="A15" s="597" t="s">
        <v>214</v>
      </c>
      <c r="B15" s="597"/>
      <c r="C15" s="597"/>
      <c r="D15" s="597"/>
      <c r="E15" s="597"/>
      <c r="F15" s="597"/>
      <c r="G15" s="597"/>
      <c r="H15" s="597"/>
      <c r="I15" s="597"/>
      <c r="J15" s="597"/>
      <c r="K15" s="597"/>
      <c r="L15" s="597"/>
      <c r="M15" s="597"/>
      <c r="N15" s="597"/>
      <c r="O15" s="597"/>
      <c r="P15" s="597"/>
      <c r="Q15" s="597"/>
      <c r="R15" s="597"/>
      <c r="S15" s="597"/>
      <c r="T15" s="597"/>
      <c r="U15" s="597"/>
      <c r="V15" s="597"/>
      <c r="W15" s="597"/>
      <c r="X15" s="597"/>
      <c r="Y15" s="597"/>
      <c r="Z15" s="597"/>
      <c r="AA15" s="597"/>
      <c r="AB15" s="597"/>
      <c r="AC15" s="597"/>
      <c r="AD15" s="597"/>
      <c r="AE15" s="597"/>
      <c r="AF15" s="597"/>
      <c r="AG15" s="597"/>
      <c r="AH15" s="597"/>
      <c r="AI15" s="597"/>
      <c r="AJ15" s="597"/>
      <c r="AK15" s="597"/>
      <c r="AL15" s="597"/>
      <c r="AM15" s="597"/>
      <c r="AN15" s="597"/>
      <c r="AO15" s="597"/>
      <c r="AP15" s="597"/>
      <c r="AQ15" s="597"/>
    </row>
  </sheetData>
  <mergeCells count="47">
    <mergeCell ref="A15:AQ15"/>
    <mergeCell ref="A11:J11"/>
    <mergeCell ref="AG11:AQ11"/>
    <mergeCell ref="A12:J12"/>
    <mergeCell ref="AG12:AQ12"/>
    <mergeCell ref="A13:J13"/>
    <mergeCell ref="K13:O13"/>
    <mergeCell ref="P13:U13"/>
    <mergeCell ref="V13:AD13"/>
    <mergeCell ref="AE13:AG13"/>
    <mergeCell ref="V11:AF11"/>
    <mergeCell ref="V12:AF12"/>
    <mergeCell ref="K11:U11"/>
    <mergeCell ref="K12:U12"/>
    <mergeCell ref="A9:J9"/>
    <mergeCell ref="AG9:AQ9"/>
    <mergeCell ref="A10:J10"/>
    <mergeCell ref="AG10:AQ10"/>
    <mergeCell ref="K9:U9"/>
    <mergeCell ref="K10:U10"/>
    <mergeCell ref="V9:Y9"/>
    <mergeCell ref="Z9:AF9"/>
    <mergeCell ref="V10:Y10"/>
    <mergeCell ref="Z10:AF10"/>
    <mergeCell ref="A7:J7"/>
    <mergeCell ref="K7:AF7"/>
    <mergeCell ref="A8:J8"/>
    <mergeCell ref="K8:AF8"/>
    <mergeCell ref="AG8:AQ8"/>
    <mergeCell ref="AG7:AQ7"/>
    <mergeCell ref="A5:J6"/>
    <mergeCell ref="K5:AF6"/>
    <mergeCell ref="AG5:AQ5"/>
    <mergeCell ref="A3:J4"/>
    <mergeCell ref="K3:AF4"/>
    <mergeCell ref="AG3:AQ3"/>
    <mergeCell ref="AG4:AQ4"/>
    <mergeCell ref="AG6:AO6"/>
    <mergeCell ref="AP6:AQ6"/>
    <mergeCell ref="A2:E2"/>
    <mergeCell ref="F2:J2"/>
    <mergeCell ref="K2:AK2"/>
    <mergeCell ref="AL2:AQ2"/>
    <mergeCell ref="A1:E1"/>
    <mergeCell ref="F1:J1"/>
    <mergeCell ref="K1:AK1"/>
    <mergeCell ref="AL1:AQ1"/>
  </mergeCells>
  <dataValidations count="2">
    <dataValidation allowBlank="1" showInputMessage="1" showErrorMessage="1" promptTitle="Označení objektu" prompt="[SO XX-XX-XX]" sqref="AG6:AO6"/>
    <dataValidation type="list" allowBlank="1" showInputMessage="1" showErrorMessage="1" promptTitle="Podobjekt" prompt="[.XX]" sqref="AP6:AQ6">
      <formula1>".01,.02,.03,.04,.05,.06,.07,.08,.09,.10,.11,.12,.13,.14,.15,.16,.17,.18,.19,.20"</formula1>
    </dataValidation>
  </dataValidations>
  <pageMargins left="0.78740157480314965" right="0.59055118110236227" top="0.39370078740157483" bottom="0.39370078740157483" header="0" footer="0"/>
  <pageSetup paperSize="9" scale="74" orientation="portrait" r:id="rId1"/>
  <rowBreaks count="1" manualBreakCount="1">
    <brk id="15" max="16383" man="1"/>
  </rowBreaks>
  <ignoredErrors>
    <ignoredError sqref="AG8" numberStoredAsText="1"/>
  </ignoredErrors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400-000002000000}">
          <x14:formula1>
            <xm:f>'Objektová skladba'!$D$2:$D$79</xm:f>
          </x14:formula1>
          <xm:sqref>K3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>
  <dimension ref="A1:D79"/>
  <sheetViews>
    <sheetView topLeftCell="A2" zoomScaleNormal="100" zoomScaleSheetLayoutView="85" workbookViewId="0">
      <selection activeCell="C12" sqref="C12"/>
    </sheetView>
  </sheetViews>
  <sheetFormatPr defaultRowHeight="14.25"/>
  <cols>
    <col min="1" max="1" width="14.19921875" style="206" customWidth="1"/>
    <col min="2" max="2" width="15.59765625" style="206" customWidth="1"/>
    <col min="3" max="3" width="16.5" style="206" customWidth="1"/>
    <col min="4" max="4" width="78.3984375" style="191" bestFit="1" customWidth="1"/>
  </cols>
  <sheetData>
    <row r="1" spans="1:4" ht="34.5" customHeight="1" thickBot="1">
      <c r="A1" s="207" t="s">
        <v>684</v>
      </c>
      <c r="B1" s="199" t="s">
        <v>627</v>
      </c>
      <c r="C1" s="199" t="s">
        <v>628</v>
      </c>
      <c r="D1" s="196" t="s">
        <v>629</v>
      </c>
    </row>
    <row r="2" spans="1:4" ht="15.75" customHeight="1" thickTop="1">
      <c r="A2" s="208" t="s">
        <v>685</v>
      </c>
      <c r="B2" s="200" t="s">
        <v>480</v>
      </c>
      <c r="C2" s="200" t="s">
        <v>556</v>
      </c>
      <c r="D2" s="195" t="s">
        <v>630</v>
      </c>
    </row>
    <row r="3" spans="1:4">
      <c r="A3" s="209" t="s">
        <v>686</v>
      </c>
      <c r="B3" s="201" t="s">
        <v>481</v>
      </c>
      <c r="C3" s="201" t="s">
        <v>557</v>
      </c>
      <c r="D3" s="192" t="s">
        <v>631</v>
      </c>
    </row>
    <row r="4" spans="1:4">
      <c r="A4" s="209" t="s">
        <v>687</v>
      </c>
      <c r="B4" s="201" t="s">
        <v>482</v>
      </c>
      <c r="C4" s="201" t="s">
        <v>558</v>
      </c>
      <c r="D4" s="192" t="s">
        <v>632</v>
      </c>
    </row>
    <row r="5" spans="1:4">
      <c r="A5" s="209" t="s">
        <v>688</v>
      </c>
      <c r="B5" s="201" t="s">
        <v>483</v>
      </c>
      <c r="C5" s="201" t="s">
        <v>559</v>
      </c>
      <c r="D5" s="192" t="s">
        <v>633</v>
      </c>
    </row>
    <row r="6" spans="1:4">
      <c r="A6" s="209" t="s">
        <v>689</v>
      </c>
      <c r="B6" s="201" t="s">
        <v>484</v>
      </c>
      <c r="C6" s="201" t="s">
        <v>560</v>
      </c>
      <c r="D6" s="192" t="s">
        <v>634</v>
      </c>
    </row>
    <row r="7" spans="1:4">
      <c r="A7" s="209" t="s">
        <v>690</v>
      </c>
      <c r="B7" s="201" t="s">
        <v>485</v>
      </c>
      <c r="C7" s="201" t="s">
        <v>561</v>
      </c>
      <c r="D7" s="192" t="s">
        <v>96</v>
      </c>
    </row>
    <row r="8" spans="1:4" ht="15" thickBot="1">
      <c r="A8" s="210" t="s">
        <v>691</v>
      </c>
      <c r="B8" s="202" t="s">
        <v>486</v>
      </c>
      <c r="C8" s="202" t="s">
        <v>562</v>
      </c>
      <c r="D8" s="194" t="s">
        <v>98</v>
      </c>
    </row>
    <row r="9" spans="1:4" ht="15" thickTop="1">
      <c r="A9" s="208" t="s">
        <v>692</v>
      </c>
      <c r="B9" s="200" t="s">
        <v>487</v>
      </c>
      <c r="C9" s="200" t="s">
        <v>563</v>
      </c>
      <c r="D9" s="195" t="s">
        <v>102</v>
      </c>
    </row>
    <row r="10" spans="1:4">
      <c r="A10" s="209" t="s">
        <v>148</v>
      </c>
      <c r="B10" s="201" t="s">
        <v>488</v>
      </c>
      <c r="C10" s="201" t="s">
        <v>564</v>
      </c>
      <c r="D10" s="192" t="s">
        <v>103</v>
      </c>
    </row>
    <row r="11" spans="1:4">
      <c r="A11" s="209" t="s">
        <v>149</v>
      </c>
      <c r="B11" s="201" t="s">
        <v>489</v>
      </c>
      <c r="C11" s="201" t="s">
        <v>565</v>
      </c>
      <c r="D11" s="192" t="s">
        <v>104</v>
      </c>
    </row>
    <row r="12" spans="1:4">
      <c r="A12" s="209" t="s">
        <v>693</v>
      </c>
      <c r="B12" s="201" t="s">
        <v>490</v>
      </c>
      <c r="C12" s="201" t="s">
        <v>566</v>
      </c>
      <c r="D12" s="192" t="s">
        <v>635</v>
      </c>
    </row>
    <row r="13" spans="1:4">
      <c r="A13" s="209" t="s">
        <v>150</v>
      </c>
      <c r="B13" s="201" t="s">
        <v>696</v>
      </c>
      <c r="C13" s="201" t="s">
        <v>695</v>
      </c>
      <c r="D13" s="192" t="s">
        <v>694</v>
      </c>
    </row>
    <row r="14" spans="1:4">
      <c r="A14" s="209" t="s">
        <v>108</v>
      </c>
      <c r="B14" s="201" t="s">
        <v>491</v>
      </c>
      <c r="C14" s="201" t="s">
        <v>567</v>
      </c>
      <c r="D14" s="192" t="s">
        <v>109</v>
      </c>
    </row>
    <row r="15" spans="1:4">
      <c r="A15" s="209" t="s">
        <v>110</v>
      </c>
      <c r="B15" s="201" t="s">
        <v>492</v>
      </c>
      <c r="C15" s="201" t="s">
        <v>568</v>
      </c>
      <c r="D15" s="192" t="s">
        <v>636</v>
      </c>
    </row>
    <row r="16" spans="1:4">
      <c r="A16" s="209" t="s">
        <v>145</v>
      </c>
      <c r="B16" s="201" t="s">
        <v>493</v>
      </c>
      <c r="C16" s="201" t="s">
        <v>569</v>
      </c>
      <c r="D16" s="192" t="s">
        <v>144</v>
      </c>
    </row>
    <row r="17" spans="1:4">
      <c r="A17" s="209" t="s">
        <v>146</v>
      </c>
      <c r="B17" s="201" t="s">
        <v>494</v>
      </c>
      <c r="C17" s="201" t="s">
        <v>570</v>
      </c>
      <c r="D17" s="192" t="s">
        <v>147</v>
      </c>
    </row>
    <row r="18" spans="1:4" ht="15" thickBot="1">
      <c r="A18" s="210" t="s">
        <v>142</v>
      </c>
      <c r="B18" s="202" t="s">
        <v>495</v>
      </c>
      <c r="C18" s="202" t="s">
        <v>571</v>
      </c>
      <c r="D18" s="194" t="s">
        <v>479</v>
      </c>
    </row>
    <row r="19" spans="1:4" ht="15" thickTop="1">
      <c r="A19" s="208" t="s">
        <v>151</v>
      </c>
      <c r="B19" s="200" t="s">
        <v>496</v>
      </c>
      <c r="C19" s="200" t="s">
        <v>572</v>
      </c>
      <c r="D19" s="195" t="s">
        <v>637</v>
      </c>
    </row>
    <row r="20" spans="1:4">
      <c r="A20" s="209" t="s">
        <v>152</v>
      </c>
      <c r="B20" s="201" t="s">
        <v>497</v>
      </c>
      <c r="C20" s="201" t="s">
        <v>573</v>
      </c>
      <c r="D20" s="192" t="s">
        <v>638</v>
      </c>
    </row>
    <row r="21" spans="1:4">
      <c r="A21" s="209" t="s">
        <v>153</v>
      </c>
      <c r="B21" s="201" t="s">
        <v>498</v>
      </c>
      <c r="C21" s="201" t="s">
        <v>574</v>
      </c>
      <c r="D21" s="192" t="s">
        <v>639</v>
      </c>
    </row>
    <row r="22" spans="1:4">
      <c r="A22" s="209" t="s">
        <v>154</v>
      </c>
      <c r="B22" s="201" t="s">
        <v>499</v>
      </c>
      <c r="C22" s="201" t="s">
        <v>575</v>
      </c>
      <c r="D22" s="192" t="s">
        <v>640</v>
      </c>
    </row>
    <row r="23" spans="1:4">
      <c r="A23" s="209" t="s">
        <v>155</v>
      </c>
      <c r="B23" s="201" t="s">
        <v>500</v>
      </c>
      <c r="C23" s="201" t="s">
        <v>576</v>
      </c>
      <c r="D23" s="192" t="s">
        <v>641</v>
      </c>
    </row>
    <row r="24" spans="1:4">
      <c r="A24" s="209" t="s">
        <v>156</v>
      </c>
      <c r="B24" s="201" t="s">
        <v>501</v>
      </c>
      <c r="C24" s="201" t="s">
        <v>577</v>
      </c>
      <c r="D24" s="192" t="s">
        <v>642</v>
      </c>
    </row>
    <row r="25" spans="1:4">
      <c r="A25" s="209" t="s">
        <v>157</v>
      </c>
      <c r="B25" s="201" t="s">
        <v>502</v>
      </c>
      <c r="C25" s="201" t="s">
        <v>578</v>
      </c>
      <c r="D25" s="192" t="s">
        <v>643</v>
      </c>
    </row>
    <row r="26" spans="1:4">
      <c r="A26" s="209" t="s">
        <v>158</v>
      </c>
      <c r="B26" s="201" t="s">
        <v>503</v>
      </c>
      <c r="C26" s="201" t="s">
        <v>579</v>
      </c>
      <c r="D26" s="192" t="s">
        <v>119</v>
      </c>
    </row>
    <row r="27" spans="1:4" ht="15" thickBot="1">
      <c r="A27" s="210" t="s">
        <v>120</v>
      </c>
      <c r="B27" s="202" t="s">
        <v>504</v>
      </c>
      <c r="C27" s="202" t="s">
        <v>580</v>
      </c>
      <c r="D27" s="194" t="s">
        <v>121</v>
      </c>
    </row>
    <row r="28" spans="1:4" ht="15" thickTop="1">
      <c r="A28" s="208" t="s">
        <v>159</v>
      </c>
      <c r="B28" s="200" t="s">
        <v>505</v>
      </c>
      <c r="C28" s="200" t="s">
        <v>581</v>
      </c>
      <c r="D28" s="195" t="s">
        <v>644</v>
      </c>
    </row>
    <row r="29" spans="1:4">
      <c r="A29" s="209" t="s">
        <v>160</v>
      </c>
      <c r="B29" s="201" t="s">
        <v>506</v>
      </c>
      <c r="C29" s="201" t="s">
        <v>582</v>
      </c>
      <c r="D29" s="192" t="s">
        <v>645</v>
      </c>
    </row>
    <row r="30" spans="1:4">
      <c r="A30" s="209" t="s">
        <v>162</v>
      </c>
      <c r="B30" s="201" t="s">
        <v>507</v>
      </c>
      <c r="C30" s="201" t="s">
        <v>583</v>
      </c>
      <c r="D30" s="192" t="s">
        <v>161</v>
      </c>
    </row>
    <row r="31" spans="1:4">
      <c r="A31" s="209" t="s">
        <v>163</v>
      </c>
      <c r="B31" s="201" t="s">
        <v>508</v>
      </c>
      <c r="C31" s="201" t="s">
        <v>584</v>
      </c>
      <c r="D31" s="192" t="s">
        <v>125</v>
      </c>
    </row>
    <row r="32" spans="1:4" ht="15" thickBot="1">
      <c r="A32" s="210" t="s">
        <v>697</v>
      </c>
      <c r="B32" s="202" t="s">
        <v>509</v>
      </c>
      <c r="C32" s="202" t="s">
        <v>585</v>
      </c>
      <c r="D32" s="194" t="s">
        <v>646</v>
      </c>
    </row>
    <row r="33" spans="1:4" ht="15" thickTop="1">
      <c r="A33" s="208" t="s">
        <v>33</v>
      </c>
      <c r="B33" s="200" t="s">
        <v>698</v>
      </c>
      <c r="C33" s="200">
        <v>10</v>
      </c>
      <c r="D33" s="195" t="s">
        <v>647</v>
      </c>
    </row>
    <row r="34" spans="1:4">
      <c r="A34" s="209" t="s">
        <v>33</v>
      </c>
      <c r="B34" s="201" t="s">
        <v>510</v>
      </c>
      <c r="C34" s="201" t="s">
        <v>218</v>
      </c>
      <c r="D34" s="192" t="s">
        <v>648</v>
      </c>
    </row>
    <row r="35" spans="1:4">
      <c r="A35" s="209" t="s">
        <v>33</v>
      </c>
      <c r="B35" s="201" t="s">
        <v>511</v>
      </c>
      <c r="C35" s="201" t="s">
        <v>374</v>
      </c>
      <c r="D35" s="192" t="s">
        <v>649</v>
      </c>
    </row>
    <row r="36" spans="1:4">
      <c r="A36" s="209" t="s">
        <v>126</v>
      </c>
      <c r="B36" s="201" t="s">
        <v>512</v>
      </c>
      <c r="C36" s="201" t="s">
        <v>372</v>
      </c>
      <c r="D36" s="192" t="s">
        <v>186</v>
      </c>
    </row>
    <row r="37" spans="1:4">
      <c r="A37" s="209" t="s">
        <v>127</v>
      </c>
      <c r="B37" s="201" t="s">
        <v>513</v>
      </c>
      <c r="C37" s="201" t="s">
        <v>586</v>
      </c>
      <c r="D37" s="192" t="s">
        <v>650</v>
      </c>
    </row>
    <row r="38" spans="1:4">
      <c r="A38" s="209" t="s">
        <v>33</v>
      </c>
      <c r="B38" s="201" t="s">
        <v>514</v>
      </c>
      <c r="C38" s="201" t="s">
        <v>587</v>
      </c>
      <c r="D38" s="192" t="s">
        <v>651</v>
      </c>
    </row>
    <row r="39" spans="1:4">
      <c r="A39" s="209" t="s">
        <v>128</v>
      </c>
      <c r="B39" s="201" t="s">
        <v>515</v>
      </c>
      <c r="C39" s="201" t="s">
        <v>588</v>
      </c>
      <c r="D39" s="192" t="s">
        <v>652</v>
      </c>
    </row>
    <row r="40" spans="1:4">
      <c r="A40" s="209" t="s">
        <v>128</v>
      </c>
      <c r="B40" s="201" t="s">
        <v>516</v>
      </c>
      <c r="C40" s="201" t="s">
        <v>589</v>
      </c>
      <c r="D40" s="192" t="s">
        <v>653</v>
      </c>
    </row>
    <row r="41" spans="1:4">
      <c r="A41" s="209" t="s">
        <v>128</v>
      </c>
      <c r="B41" s="201" t="s">
        <v>517</v>
      </c>
      <c r="C41" s="201" t="s">
        <v>590</v>
      </c>
      <c r="D41" s="192" t="s">
        <v>654</v>
      </c>
    </row>
    <row r="42" spans="1:4">
      <c r="A42" s="209" t="s">
        <v>128</v>
      </c>
      <c r="B42" s="201" t="s">
        <v>518</v>
      </c>
      <c r="C42" s="201" t="s">
        <v>591</v>
      </c>
      <c r="D42" s="192" t="s">
        <v>655</v>
      </c>
    </row>
    <row r="43" spans="1:4">
      <c r="A43" s="209" t="s">
        <v>128</v>
      </c>
      <c r="B43" s="201" t="s">
        <v>519</v>
      </c>
      <c r="C43" s="201" t="s">
        <v>592</v>
      </c>
      <c r="D43" s="192" t="s">
        <v>656</v>
      </c>
    </row>
    <row r="44" spans="1:4">
      <c r="A44" s="209" t="s">
        <v>128</v>
      </c>
      <c r="B44" s="201" t="s">
        <v>520</v>
      </c>
      <c r="C44" s="201" t="s">
        <v>373</v>
      </c>
      <c r="D44" s="192" t="s">
        <v>657</v>
      </c>
    </row>
    <row r="45" spans="1:4">
      <c r="A45" s="209" t="s">
        <v>129</v>
      </c>
      <c r="B45" s="201" t="s">
        <v>521</v>
      </c>
      <c r="C45" s="201" t="s">
        <v>219</v>
      </c>
      <c r="D45" s="192" t="s">
        <v>189</v>
      </c>
    </row>
    <row r="46" spans="1:4">
      <c r="A46" s="209" t="s">
        <v>130</v>
      </c>
      <c r="B46" s="201" t="s">
        <v>522</v>
      </c>
      <c r="C46" s="201" t="s">
        <v>593</v>
      </c>
      <c r="D46" s="192" t="s">
        <v>658</v>
      </c>
    </row>
    <row r="47" spans="1:4">
      <c r="A47" s="209" t="s">
        <v>130</v>
      </c>
      <c r="B47" s="201" t="s">
        <v>523</v>
      </c>
      <c r="C47" s="201" t="s">
        <v>594</v>
      </c>
      <c r="D47" s="192" t="s">
        <v>659</v>
      </c>
    </row>
    <row r="48" spans="1:4">
      <c r="A48" s="209" t="s">
        <v>130</v>
      </c>
      <c r="B48" s="201" t="s">
        <v>524</v>
      </c>
      <c r="C48" s="201" t="s">
        <v>595</v>
      </c>
      <c r="D48" s="192" t="s">
        <v>660</v>
      </c>
    </row>
    <row r="49" spans="1:4">
      <c r="A49" s="209" t="s">
        <v>131</v>
      </c>
      <c r="B49" s="201" t="s">
        <v>525</v>
      </c>
      <c r="C49" s="201" t="s">
        <v>596</v>
      </c>
      <c r="D49" s="192" t="s">
        <v>191</v>
      </c>
    </row>
    <row r="50" spans="1:4">
      <c r="A50" s="209" t="s">
        <v>132</v>
      </c>
      <c r="B50" s="201" t="s">
        <v>526</v>
      </c>
      <c r="C50" s="201" t="s">
        <v>597</v>
      </c>
      <c r="D50" s="192" t="s">
        <v>192</v>
      </c>
    </row>
    <row r="51" spans="1:4">
      <c r="A51" s="209" t="s">
        <v>132</v>
      </c>
      <c r="B51" s="201" t="s">
        <v>527</v>
      </c>
      <c r="C51" s="201" t="s">
        <v>598</v>
      </c>
      <c r="D51" s="192" t="s">
        <v>661</v>
      </c>
    </row>
    <row r="52" spans="1:4">
      <c r="A52" s="209" t="s">
        <v>132</v>
      </c>
      <c r="B52" s="201" t="s">
        <v>528</v>
      </c>
      <c r="C52" s="201" t="s">
        <v>599</v>
      </c>
      <c r="D52" s="192" t="s">
        <v>662</v>
      </c>
    </row>
    <row r="53" spans="1:4">
      <c r="A53" s="209" t="s">
        <v>132</v>
      </c>
      <c r="B53" s="201" t="s">
        <v>529</v>
      </c>
      <c r="C53" s="201" t="s">
        <v>600</v>
      </c>
      <c r="D53" s="192" t="s">
        <v>663</v>
      </c>
    </row>
    <row r="54" spans="1:4">
      <c r="A54" s="209" t="s">
        <v>133</v>
      </c>
      <c r="B54" s="201" t="s">
        <v>530</v>
      </c>
      <c r="C54" s="201" t="s">
        <v>601</v>
      </c>
      <c r="D54" s="192" t="s">
        <v>193</v>
      </c>
    </row>
    <row r="55" spans="1:4" ht="15" thickBot="1">
      <c r="A55" s="211" t="s">
        <v>134</v>
      </c>
      <c r="B55" s="203" t="s">
        <v>531</v>
      </c>
      <c r="C55" s="203" t="s">
        <v>602</v>
      </c>
      <c r="D55" s="198" t="s">
        <v>194</v>
      </c>
    </row>
    <row r="56" spans="1:4" ht="15" thickTop="1">
      <c r="A56" s="212" t="s">
        <v>164</v>
      </c>
      <c r="B56" s="204" t="s">
        <v>532</v>
      </c>
      <c r="C56" s="204" t="s">
        <v>603</v>
      </c>
      <c r="D56" s="197" t="s">
        <v>664</v>
      </c>
    </row>
    <row r="57" spans="1:4">
      <c r="A57" s="209" t="s">
        <v>164</v>
      </c>
      <c r="B57" s="201" t="s">
        <v>533</v>
      </c>
      <c r="C57" s="201" t="s">
        <v>604</v>
      </c>
      <c r="D57" s="192" t="s">
        <v>665</v>
      </c>
    </row>
    <row r="58" spans="1:4">
      <c r="A58" s="209" t="s">
        <v>164</v>
      </c>
      <c r="B58" s="201" t="s">
        <v>534</v>
      </c>
      <c r="C58" s="201" t="s">
        <v>605</v>
      </c>
      <c r="D58" s="192" t="s">
        <v>666</v>
      </c>
    </row>
    <row r="59" spans="1:4">
      <c r="A59" s="209" t="s">
        <v>165</v>
      </c>
      <c r="B59" s="201" t="s">
        <v>535</v>
      </c>
      <c r="C59" s="201" t="s">
        <v>606</v>
      </c>
      <c r="D59" s="192" t="s">
        <v>700</v>
      </c>
    </row>
    <row r="60" spans="1:4">
      <c r="A60" s="209" t="s">
        <v>165</v>
      </c>
      <c r="B60" s="201" t="s">
        <v>536</v>
      </c>
      <c r="C60" s="201" t="s">
        <v>607</v>
      </c>
      <c r="D60" s="192" t="s">
        <v>667</v>
      </c>
    </row>
    <row r="61" spans="1:4">
      <c r="A61" s="209" t="s">
        <v>166</v>
      </c>
      <c r="B61" s="201" t="s">
        <v>537</v>
      </c>
      <c r="C61" s="201" t="s">
        <v>608</v>
      </c>
      <c r="D61" s="192" t="s">
        <v>668</v>
      </c>
    </row>
    <row r="62" spans="1:4">
      <c r="A62" s="209" t="s">
        <v>167</v>
      </c>
      <c r="B62" s="201" t="s">
        <v>538</v>
      </c>
      <c r="C62" s="201" t="s">
        <v>609</v>
      </c>
      <c r="D62" s="192" t="s">
        <v>669</v>
      </c>
    </row>
    <row r="63" spans="1:4">
      <c r="A63" s="209" t="s">
        <v>168</v>
      </c>
      <c r="B63" s="201" t="s">
        <v>539</v>
      </c>
      <c r="C63" s="201" t="s">
        <v>610</v>
      </c>
      <c r="D63" s="192" t="s">
        <v>670</v>
      </c>
    </row>
    <row r="64" spans="1:4" ht="15" thickBot="1">
      <c r="A64" s="210" t="s">
        <v>169</v>
      </c>
      <c r="B64" s="202" t="s">
        <v>540</v>
      </c>
      <c r="C64" s="202" t="s">
        <v>611</v>
      </c>
      <c r="D64" s="194" t="s">
        <v>671</v>
      </c>
    </row>
    <row r="65" spans="1:4" ht="15" thickTop="1">
      <c r="A65" s="208" t="s">
        <v>170</v>
      </c>
      <c r="B65" s="200" t="s">
        <v>541</v>
      </c>
      <c r="C65" s="200" t="s">
        <v>612</v>
      </c>
      <c r="D65" s="195" t="s">
        <v>672</v>
      </c>
    </row>
    <row r="66" spans="1:4">
      <c r="A66" s="209" t="s">
        <v>171</v>
      </c>
      <c r="B66" s="201" t="s">
        <v>542</v>
      </c>
      <c r="C66" s="201" t="s">
        <v>613</v>
      </c>
      <c r="D66" s="192" t="s">
        <v>673</v>
      </c>
    </row>
    <row r="67" spans="1:4">
      <c r="A67" s="209" t="s">
        <v>172</v>
      </c>
      <c r="B67" s="201" t="s">
        <v>543</v>
      </c>
      <c r="C67" s="201" t="s">
        <v>614</v>
      </c>
      <c r="D67" s="192" t="s">
        <v>202</v>
      </c>
    </row>
    <row r="68" spans="1:4">
      <c r="A68" s="209" t="s">
        <v>173</v>
      </c>
      <c r="B68" s="201" t="s">
        <v>544</v>
      </c>
      <c r="C68" s="201" t="s">
        <v>615</v>
      </c>
      <c r="D68" s="192" t="s">
        <v>674</v>
      </c>
    </row>
    <row r="69" spans="1:4">
      <c r="A69" s="209" t="s">
        <v>174</v>
      </c>
      <c r="B69" s="201" t="s">
        <v>545</v>
      </c>
      <c r="C69" s="201" t="s">
        <v>616</v>
      </c>
      <c r="D69" s="192" t="s">
        <v>675</v>
      </c>
    </row>
    <row r="70" spans="1:4">
      <c r="A70" s="209" t="s">
        <v>175</v>
      </c>
      <c r="B70" s="201" t="s">
        <v>546</v>
      </c>
      <c r="C70" s="201" t="s">
        <v>617</v>
      </c>
      <c r="D70" s="192" t="s">
        <v>676</v>
      </c>
    </row>
    <row r="71" spans="1:4">
      <c r="A71" s="209" t="s">
        <v>176</v>
      </c>
      <c r="B71" s="201" t="s">
        <v>547</v>
      </c>
      <c r="C71" s="201" t="s">
        <v>618</v>
      </c>
      <c r="D71" s="192" t="s">
        <v>677</v>
      </c>
    </row>
    <row r="72" spans="1:4" ht="15" thickBot="1">
      <c r="A72" s="210" t="s">
        <v>177</v>
      </c>
      <c r="B72" s="202" t="s">
        <v>548</v>
      </c>
      <c r="C72" s="202" t="s">
        <v>619</v>
      </c>
      <c r="D72" s="194" t="s">
        <v>678</v>
      </c>
    </row>
    <row r="73" spans="1:4" ht="15" thickTop="1">
      <c r="A73" s="208" t="s">
        <v>179</v>
      </c>
      <c r="B73" s="200" t="s">
        <v>549</v>
      </c>
      <c r="C73" s="200" t="s">
        <v>620</v>
      </c>
      <c r="D73" s="195" t="s">
        <v>679</v>
      </c>
    </row>
    <row r="74" spans="1:4">
      <c r="A74" s="209" t="s">
        <v>179</v>
      </c>
      <c r="B74" s="201" t="s">
        <v>550</v>
      </c>
      <c r="C74" s="201" t="s">
        <v>621</v>
      </c>
      <c r="D74" s="192" t="s">
        <v>680</v>
      </c>
    </row>
    <row r="75" spans="1:4">
      <c r="A75" s="209" t="s">
        <v>179</v>
      </c>
      <c r="B75" s="201" t="s">
        <v>551</v>
      </c>
      <c r="C75" s="201" t="s">
        <v>622</v>
      </c>
      <c r="D75" s="192" t="s">
        <v>681</v>
      </c>
    </row>
    <row r="76" spans="1:4">
      <c r="A76" s="209" t="s">
        <v>179</v>
      </c>
      <c r="B76" s="201" t="s">
        <v>552</v>
      </c>
      <c r="C76" s="201" t="s">
        <v>623</v>
      </c>
      <c r="D76" s="192" t="s">
        <v>682</v>
      </c>
    </row>
    <row r="77" spans="1:4">
      <c r="A77" s="209" t="s">
        <v>179</v>
      </c>
      <c r="B77" s="201" t="s">
        <v>553</v>
      </c>
      <c r="C77" s="201" t="s">
        <v>624</v>
      </c>
      <c r="D77" s="192" t="s">
        <v>683</v>
      </c>
    </row>
    <row r="78" spans="1:4">
      <c r="A78" s="209" t="s">
        <v>180</v>
      </c>
      <c r="B78" s="201" t="s">
        <v>554</v>
      </c>
      <c r="C78" s="201" t="s">
        <v>625</v>
      </c>
      <c r="D78" s="192" t="s">
        <v>210</v>
      </c>
    </row>
    <row r="79" spans="1:4" ht="15" thickBot="1">
      <c r="A79" s="213" t="s">
        <v>181</v>
      </c>
      <c r="B79" s="205" t="s">
        <v>555</v>
      </c>
      <c r="C79" s="205" t="s">
        <v>626</v>
      </c>
      <c r="D79" s="193" t="s">
        <v>211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77"/>
  <sheetViews>
    <sheetView zoomScale="85" zoomScaleNormal="85" workbookViewId="0">
      <selection activeCell="A9" sqref="A9:D32"/>
    </sheetView>
  </sheetViews>
  <sheetFormatPr defaultColWidth="8.8984375" defaultRowHeight="14.25"/>
  <cols>
    <col min="1" max="1" width="6" style="15" customWidth="1"/>
    <col min="2" max="2" width="9.5" style="15" bestFit="1" customWidth="1"/>
    <col min="3" max="3" width="33.3984375" style="15" customWidth="1"/>
    <col min="4" max="4" width="6.8984375" style="15" customWidth="1"/>
    <col min="5" max="14" width="2.3984375" style="15" customWidth="1"/>
    <col min="15" max="16384" width="8.8984375" style="15"/>
  </cols>
  <sheetData>
    <row r="1" spans="1:14" ht="24.95" customHeight="1" thickBot="1">
      <c r="A1" s="120" t="s">
        <v>230</v>
      </c>
      <c r="B1" s="121"/>
      <c r="C1" s="121"/>
      <c r="D1" s="616"/>
      <c r="E1" s="616"/>
      <c r="F1" s="616"/>
      <c r="G1" s="616"/>
      <c r="H1" s="616"/>
      <c r="I1" s="616"/>
      <c r="J1" s="616"/>
      <c r="K1" s="122"/>
      <c r="L1" s="122"/>
      <c r="M1" s="122"/>
      <c r="N1" s="123"/>
    </row>
    <row r="2" spans="1:14" ht="15" customHeight="1">
      <c r="A2" s="620" t="s">
        <v>57</v>
      </c>
      <c r="B2" s="621"/>
      <c r="C2" s="624" t="str">
        <f>'List stavby'!B1</f>
        <v>Optimalizace traťového úseku Havířov (včetně) - zastávka Havířov střed (mimo)</v>
      </c>
      <c r="D2" s="617" t="s">
        <v>460</v>
      </c>
      <c r="E2" s="618"/>
      <c r="F2" s="618"/>
      <c r="G2" s="618"/>
      <c r="H2" s="618"/>
      <c r="I2" s="618"/>
      <c r="J2" s="618"/>
      <c r="K2" s="618"/>
      <c r="L2" s="618"/>
      <c r="M2" s="618"/>
      <c r="N2" s="619"/>
    </row>
    <row r="3" spans="1:14" ht="15" customHeight="1">
      <c r="A3" s="622"/>
      <c r="B3" s="623"/>
      <c r="C3" s="625"/>
      <c r="D3" s="141" t="s">
        <v>362</v>
      </c>
      <c r="E3" s="22" t="s">
        <v>72</v>
      </c>
      <c r="F3" s="22" t="s">
        <v>36</v>
      </c>
      <c r="G3" s="22" t="s">
        <v>35</v>
      </c>
      <c r="H3" s="22" t="s">
        <v>55</v>
      </c>
      <c r="I3" s="22" t="s">
        <v>363</v>
      </c>
      <c r="J3" s="22"/>
      <c r="K3" s="22"/>
      <c r="L3" s="22"/>
      <c r="M3" s="22"/>
      <c r="N3" s="133"/>
    </row>
    <row r="4" spans="1:14" ht="15" customHeight="1">
      <c r="A4" s="602" t="s">
        <v>348</v>
      </c>
      <c r="B4" s="603"/>
      <c r="C4" s="146" t="str">
        <f>'List stavby'!B4</f>
        <v>S621700033</v>
      </c>
      <c r="D4" s="141" t="s">
        <v>56</v>
      </c>
      <c r="E4" s="22" t="s">
        <v>219</v>
      </c>
      <c r="F4" s="22" t="s">
        <v>372</v>
      </c>
      <c r="G4" s="22" t="s">
        <v>73</v>
      </c>
      <c r="H4" s="22" t="s">
        <v>373</v>
      </c>
      <c r="I4" s="22" t="s">
        <v>36</v>
      </c>
      <c r="J4" s="22"/>
      <c r="K4" s="22"/>
      <c r="L4" s="22"/>
      <c r="M4" s="22"/>
      <c r="N4" s="133"/>
    </row>
    <row r="5" spans="1:14" ht="15" customHeight="1">
      <c r="A5" s="602" t="s">
        <v>54</v>
      </c>
      <c r="B5" s="603"/>
      <c r="C5" s="146" t="str">
        <f>'List stavby'!B2</f>
        <v>DUSP</v>
      </c>
      <c r="D5" s="141" t="s">
        <v>53</v>
      </c>
      <c r="E5" s="22" t="s">
        <v>371</v>
      </c>
      <c r="F5" s="22" t="s">
        <v>218</v>
      </c>
      <c r="G5" s="22" t="s">
        <v>218</v>
      </c>
      <c r="H5" s="22" t="s">
        <v>374</v>
      </c>
      <c r="I5" s="22" t="s">
        <v>372</v>
      </c>
      <c r="J5" s="22"/>
      <c r="K5" s="22"/>
      <c r="L5" s="22"/>
      <c r="M5" s="22"/>
      <c r="N5" s="133"/>
    </row>
    <row r="6" spans="1:14" ht="15" customHeight="1" thickBot="1">
      <c r="A6" s="611" t="s">
        <v>10</v>
      </c>
      <c r="B6" s="612"/>
      <c r="C6" s="147">
        <f>'List stavby'!B3</f>
        <v>44612</v>
      </c>
      <c r="D6" s="142" t="s">
        <v>52</v>
      </c>
      <c r="E6" s="135" t="s">
        <v>71</v>
      </c>
      <c r="F6" s="135" t="s">
        <v>71</v>
      </c>
      <c r="G6" s="135" t="s">
        <v>71</v>
      </c>
      <c r="H6" s="135" t="s">
        <v>71</v>
      </c>
      <c r="I6" s="135" t="s">
        <v>71</v>
      </c>
      <c r="J6" s="135"/>
      <c r="K6" s="135"/>
      <c r="L6" s="135"/>
      <c r="M6" s="135"/>
      <c r="N6" s="136"/>
    </row>
    <row r="7" spans="1:14" ht="15" customHeight="1" thickBot="1">
      <c r="A7" s="605"/>
      <c r="B7" s="605"/>
      <c r="C7" s="605"/>
      <c r="D7" s="605"/>
      <c r="E7" s="605"/>
      <c r="F7" s="605"/>
      <c r="G7" s="605"/>
      <c r="H7" s="605"/>
      <c r="I7" s="605"/>
      <c r="J7" s="605"/>
      <c r="K7" s="605"/>
      <c r="L7" s="605"/>
      <c r="M7" s="605"/>
      <c r="N7" s="605"/>
    </row>
    <row r="8" spans="1:14" ht="24.95" customHeight="1" thickBot="1">
      <c r="A8" s="144" t="s">
        <v>51</v>
      </c>
      <c r="B8" s="604" t="s">
        <v>60</v>
      </c>
      <c r="C8" s="605"/>
      <c r="D8" s="145"/>
      <c r="E8" s="626" t="s">
        <v>364</v>
      </c>
      <c r="F8" s="605"/>
      <c r="G8" s="605"/>
      <c r="H8" s="605"/>
      <c r="I8" s="605"/>
      <c r="J8" s="605"/>
      <c r="K8" s="605"/>
      <c r="L8" s="605"/>
      <c r="M8" s="605"/>
      <c r="N8" s="627"/>
    </row>
    <row r="9" spans="1:14" ht="15" customHeight="1">
      <c r="A9" s="143" t="s">
        <v>49</v>
      </c>
      <c r="B9" s="613" t="s">
        <v>48</v>
      </c>
      <c r="C9" s="614"/>
      <c r="D9" s="615"/>
      <c r="E9" s="139" t="s">
        <v>0</v>
      </c>
      <c r="F9" s="139" t="s">
        <v>34</v>
      </c>
      <c r="G9" s="139" t="s">
        <v>34</v>
      </c>
      <c r="H9" s="139" t="s">
        <v>0</v>
      </c>
      <c r="I9" s="139" t="s">
        <v>34</v>
      </c>
      <c r="J9" s="139"/>
      <c r="K9" s="139"/>
      <c r="L9" s="139"/>
      <c r="M9" s="139"/>
      <c r="N9" s="139"/>
    </row>
    <row r="10" spans="1:14" ht="15" customHeight="1">
      <c r="A10" s="24"/>
      <c r="B10" s="609"/>
      <c r="C10" s="610"/>
      <c r="D10" s="603"/>
      <c r="E10" s="21"/>
      <c r="F10" s="21"/>
      <c r="G10" s="21" t="s">
        <v>701</v>
      </c>
      <c r="H10" s="21"/>
      <c r="I10" s="21"/>
      <c r="J10" s="21"/>
      <c r="K10" s="21"/>
      <c r="L10" s="21"/>
      <c r="M10" s="21"/>
      <c r="N10" s="21"/>
    </row>
    <row r="11" spans="1:14" ht="15" customHeight="1">
      <c r="A11" s="23" t="s">
        <v>47</v>
      </c>
      <c r="B11" s="609" t="s">
        <v>45</v>
      </c>
      <c r="C11" s="610"/>
      <c r="D11" s="603"/>
      <c r="E11" s="21"/>
      <c r="F11" s="21"/>
      <c r="G11" s="21"/>
      <c r="H11" s="21"/>
      <c r="I11" s="21"/>
      <c r="J11" s="21"/>
      <c r="K11" s="21"/>
      <c r="L11" s="21"/>
      <c r="M11" s="21"/>
      <c r="N11" s="21"/>
    </row>
    <row r="12" spans="1:14" ht="15" customHeight="1">
      <c r="A12" s="24" t="s">
        <v>46</v>
      </c>
      <c r="B12" s="606" t="s">
        <v>45</v>
      </c>
      <c r="C12" s="607"/>
      <c r="D12" s="608"/>
      <c r="E12" s="21" t="s">
        <v>0</v>
      </c>
      <c r="F12" s="21" t="s">
        <v>0</v>
      </c>
      <c r="G12" s="21" t="s">
        <v>0</v>
      </c>
      <c r="H12" s="21" t="s">
        <v>34</v>
      </c>
      <c r="I12" s="21" t="s">
        <v>34</v>
      </c>
      <c r="J12" s="21"/>
      <c r="K12" s="21"/>
      <c r="L12" s="21"/>
      <c r="M12" s="21"/>
      <c r="N12" s="21"/>
    </row>
    <row r="13" spans="1:14" ht="15" customHeight="1">
      <c r="A13" s="24" t="s">
        <v>357</v>
      </c>
      <c r="B13" s="606" t="s">
        <v>355</v>
      </c>
      <c r="C13" s="607"/>
      <c r="D13" s="608"/>
      <c r="E13" s="21" t="s">
        <v>0</v>
      </c>
      <c r="F13" s="21" t="s">
        <v>34</v>
      </c>
      <c r="G13" s="21" t="s">
        <v>0</v>
      </c>
      <c r="H13" s="21" t="s">
        <v>34</v>
      </c>
      <c r="I13" s="21" t="s">
        <v>34</v>
      </c>
      <c r="J13" s="21"/>
      <c r="K13" s="21"/>
      <c r="L13" s="21"/>
      <c r="M13" s="21"/>
      <c r="N13" s="21"/>
    </row>
    <row r="14" spans="1:14" ht="15" customHeight="1">
      <c r="A14" s="24" t="s">
        <v>358</v>
      </c>
      <c r="B14" s="606" t="s">
        <v>356</v>
      </c>
      <c r="C14" s="607"/>
      <c r="D14" s="608"/>
      <c r="E14" s="21" t="s">
        <v>0</v>
      </c>
      <c r="F14" s="21" t="s">
        <v>34</v>
      </c>
      <c r="G14" s="21" t="s">
        <v>0</v>
      </c>
      <c r="H14" s="21" t="s">
        <v>34</v>
      </c>
      <c r="I14" s="21" t="s">
        <v>34</v>
      </c>
      <c r="J14" s="21"/>
      <c r="K14" s="21"/>
      <c r="L14" s="21"/>
      <c r="M14" s="21"/>
      <c r="N14" s="21"/>
    </row>
    <row r="15" spans="1:14" ht="15" customHeight="1">
      <c r="A15" s="24"/>
      <c r="B15" s="609"/>
      <c r="C15" s="610"/>
      <c r="D15" s="603"/>
      <c r="E15" s="21"/>
      <c r="F15" s="21"/>
      <c r="G15" s="21"/>
      <c r="H15" s="21"/>
      <c r="I15" s="21"/>
      <c r="J15" s="21"/>
      <c r="K15" s="21"/>
      <c r="L15" s="21"/>
      <c r="M15" s="21"/>
      <c r="N15" s="21"/>
    </row>
    <row r="16" spans="1:14" ht="15" customHeight="1">
      <c r="A16" s="23" t="s">
        <v>44</v>
      </c>
      <c r="B16" s="609" t="s">
        <v>43</v>
      </c>
      <c r="C16" s="610"/>
      <c r="D16" s="603"/>
      <c r="E16" s="21"/>
      <c r="F16" s="21"/>
      <c r="G16" s="21"/>
      <c r="H16" s="21"/>
      <c r="I16" s="21"/>
      <c r="J16" s="21"/>
      <c r="K16" s="21"/>
      <c r="L16" s="21"/>
      <c r="M16" s="21"/>
      <c r="N16" s="21"/>
    </row>
    <row r="17" spans="1:14" ht="15" customHeight="1">
      <c r="A17" s="24" t="s">
        <v>42</v>
      </c>
      <c r="B17" s="606" t="s">
        <v>41</v>
      </c>
      <c r="C17" s="607"/>
      <c r="D17" s="608"/>
      <c r="E17" s="21" t="s">
        <v>0</v>
      </c>
      <c r="F17" s="21" t="s">
        <v>34</v>
      </c>
      <c r="G17" s="21" t="s">
        <v>34</v>
      </c>
      <c r="H17" s="21" t="s">
        <v>34</v>
      </c>
      <c r="I17" s="21" t="s">
        <v>34</v>
      </c>
      <c r="J17" s="21"/>
      <c r="K17" s="21"/>
      <c r="L17" s="21"/>
      <c r="M17" s="21"/>
      <c r="N17" s="21"/>
    </row>
    <row r="18" spans="1:14" ht="15" customHeight="1">
      <c r="A18" s="24" t="s">
        <v>40</v>
      </c>
      <c r="B18" s="606" t="s">
        <v>349</v>
      </c>
      <c r="C18" s="607"/>
      <c r="D18" s="608"/>
      <c r="E18" s="21" t="s">
        <v>0</v>
      </c>
      <c r="F18" s="21" t="s">
        <v>34</v>
      </c>
      <c r="G18" s="21" t="s">
        <v>34</v>
      </c>
      <c r="H18" s="21" t="s">
        <v>0</v>
      </c>
      <c r="I18" s="21" t="s">
        <v>0</v>
      </c>
      <c r="J18" s="21"/>
      <c r="K18" s="21"/>
      <c r="L18" s="21"/>
      <c r="M18" s="21"/>
      <c r="N18" s="21"/>
    </row>
    <row r="19" spans="1:14" ht="15" customHeight="1">
      <c r="A19" s="24" t="s">
        <v>39</v>
      </c>
      <c r="B19" s="606" t="s">
        <v>350</v>
      </c>
      <c r="C19" s="607"/>
      <c r="D19" s="608"/>
      <c r="E19" s="21" t="s">
        <v>0</v>
      </c>
      <c r="F19" s="21" t="s">
        <v>34</v>
      </c>
      <c r="G19" s="21" t="s">
        <v>34</v>
      </c>
      <c r="H19" s="21" t="s">
        <v>0</v>
      </c>
      <c r="I19" s="21" t="s">
        <v>34</v>
      </c>
      <c r="J19" s="21"/>
      <c r="K19" s="21"/>
      <c r="L19" s="21"/>
      <c r="M19" s="21"/>
      <c r="N19" s="21"/>
    </row>
    <row r="20" spans="1:14" ht="15" customHeight="1">
      <c r="A20" s="24" t="s">
        <v>39</v>
      </c>
      <c r="B20" s="606" t="s">
        <v>351</v>
      </c>
      <c r="C20" s="607"/>
      <c r="D20" s="608"/>
      <c r="E20" s="21" t="s">
        <v>0</v>
      </c>
      <c r="F20" s="21" t="s">
        <v>34</v>
      </c>
      <c r="G20" s="21" t="s">
        <v>34</v>
      </c>
      <c r="H20" s="21" t="s">
        <v>0</v>
      </c>
      <c r="I20" s="21" t="s">
        <v>34</v>
      </c>
      <c r="J20" s="21"/>
      <c r="K20" s="21"/>
      <c r="L20" s="21"/>
      <c r="M20" s="21"/>
      <c r="N20" s="21"/>
    </row>
    <row r="21" spans="1:14" ht="15" customHeight="1">
      <c r="A21" s="23"/>
      <c r="B21" s="609"/>
      <c r="C21" s="610"/>
      <c r="D21" s="603"/>
      <c r="E21" s="21"/>
      <c r="F21" s="21"/>
      <c r="G21" s="21"/>
      <c r="H21" s="21"/>
      <c r="I21" s="21"/>
      <c r="J21" s="21"/>
      <c r="K21" s="21"/>
      <c r="L21" s="21"/>
      <c r="M21" s="21"/>
      <c r="N21" s="21"/>
    </row>
    <row r="22" spans="1:14" ht="15" customHeight="1">
      <c r="A22" s="23" t="s">
        <v>38</v>
      </c>
      <c r="B22" s="609" t="s">
        <v>231</v>
      </c>
      <c r="C22" s="610"/>
      <c r="D22" s="603"/>
      <c r="E22" s="21"/>
      <c r="F22" s="21"/>
      <c r="G22" s="21"/>
      <c r="H22" s="21"/>
      <c r="I22" s="21"/>
      <c r="J22" s="21"/>
      <c r="K22" s="21"/>
      <c r="L22" s="21"/>
      <c r="M22" s="21"/>
      <c r="N22" s="21"/>
    </row>
    <row r="23" spans="1:14" ht="15" customHeight="1">
      <c r="A23" s="24" t="s">
        <v>83</v>
      </c>
      <c r="B23" s="606" t="s">
        <v>84</v>
      </c>
      <c r="C23" s="607"/>
      <c r="D23" s="608"/>
      <c r="E23" s="21" t="s">
        <v>0</v>
      </c>
      <c r="F23" s="21" t="s">
        <v>34</v>
      </c>
      <c r="G23" s="21" t="s">
        <v>34</v>
      </c>
      <c r="H23" s="21" t="s">
        <v>34</v>
      </c>
      <c r="I23" s="21" t="s">
        <v>34</v>
      </c>
      <c r="J23" s="21"/>
      <c r="K23" s="21"/>
      <c r="L23" s="21"/>
      <c r="M23" s="21"/>
      <c r="N23" s="21"/>
    </row>
    <row r="24" spans="1:14" ht="15" customHeight="1">
      <c r="A24" s="24" t="s">
        <v>99</v>
      </c>
      <c r="B24" s="606" t="s">
        <v>100</v>
      </c>
      <c r="C24" s="607"/>
      <c r="D24" s="608"/>
      <c r="E24" s="21" t="s">
        <v>0</v>
      </c>
      <c r="F24" s="21" t="s">
        <v>34</v>
      </c>
      <c r="G24" s="21" t="s">
        <v>34</v>
      </c>
      <c r="H24" s="21" t="s">
        <v>34</v>
      </c>
      <c r="I24" s="21" t="s">
        <v>34</v>
      </c>
      <c r="J24" s="21"/>
      <c r="K24" s="21"/>
      <c r="L24" s="21"/>
      <c r="M24" s="21"/>
      <c r="N24" s="21"/>
    </row>
    <row r="25" spans="1:14" ht="15" customHeight="1">
      <c r="A25" s="24" t="s">
        <v>112</v>
      </c>
      <c r="B25" s="606" t="s">
        <v>352</v>
      </c>
      <c r="C25" s="607"/>
      <c r="D25" s="608"/>
      <c r="E25" s="21" t="s">
        <v>0</v>
      </c>
      <c r="F25" s="21" t="s">
        <v>34</v>
      </c>
      <c r="G25" s="21" t="s">
        <v>34</v>
      </c>
      <c r="H25" s="21" t="s">
        <v>34</v>
      </c>
      <c r="I25" s="21" t="s">
        <v>34</v>
      </c>
      <c r="J25" s="21"/>
      <c r="K25" s="21"/>
      <c r="L25" s="21"/>
      <c r="M25" s="21"/>
      <c r="N25" s="21"/>
    </row>
    <row r="26" spans="1:14" ht="15" customHeight="1">
      <c r="A26" s="24" t="s">
        <v>122</v>
      </c>
      <c r="B26" s="606" t="s">
        <v>123</v>
      </c>
      <c r="C26" s="607"/>
      <c r="D26" s="608"/>
      <c r="E26" s="21" t="s">
        <v>0</v>
      </c>
      <c r="F26" s="21" t="s">
        <v>34</v>
      </c>
      <c r="G26" s="21" t="s">
        <v>34</v>
      </c>
      <c r="H26" s="21" t="s">
        <v>34</v>
      </c>
      <c r="I26" s="21" t="s">
        <v>34</v>
      </c>
      <c r="J26" s="21"/>
      <c r="K26" s="21"/>
      <c r="L26" s="21"/>
      <c r="M26" s="21"/>
      <c r="N26" s="21"/>
    </row>
    <row r="27" spans="1:14" ht="15" customHeight="1">
      <c r="A27" s="24"/>
      <c r="B27" s="609"/>
      <c r="C27" s="610"/>
      <c r="D27" s="603"/>
      <c r="E27" s="21"/>
      <c r="F27" s="21"/>
      <c r="G27" s="21"/>
      <c r="H27" s="21"/>
      <c r="I27" s="21"/>
      <c r="J27" s="21"/>
      <c r="K27" s="21"/>
      <c r="L27" s="21"/>
      <c r="M27" s="21"/>
      <c r="N27" s="21"/>
    </row>
    <row r="28" spans="1:14" ht="15" customHeight="1">
      <c r="A28" s="23" t="s">
        <v>74</v>
      </c>
      <c r="B28" s="609" t="s">
        <v>37</v>
      </c>
      <c r="C28" s="610"/>
      <c r="D28" s="603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15" customHeight="1">
      <c r="A29" s="24" t="s">
        <v>75</v>
      </c>
      <c r="B29" s="606" t="s">
        <v>184</v>
      </c>
      <c r="C29" s="607"/>
      <c r="D29" s="608"/>
      <c r="E29" s="21" t="s">
        <v>0</v>
      </c>
      <c r="F29" s="21" t="s">
        <v>34</v>
      </c>
      <c r="G29" s="21" t="s">
        <v>0</v>
      </c>
      <c r="H29" s="21" t="s">
        <v>0</v>
      </c>
      <c r="I29" s="21" t="s">
        <v>0</v>
      </c>
      <c r="J29" s="21"/>
      <c r="K29" s="21"/>
      <c r="L29" s="21"/>
      <c r="M29" s="21"/>
      <c r="N29" s="21"/>
    </row>
    <row r="30" spans="1:14" ht="24.95" customHeight="1">
      <c r="A30" s="158" t="s">
        <v>135</v>
      </c>
      <c r="B30" s="628" t="s">
        <v>353</v>
      </c>
      <c r="C30" s="629"/>
      <c r="D30" s="630"/>
      <c r="E30" s="21" t="s">
        <v>0</v>
      </c>
      <c r="F30" s="21" t="s">
        <v>34</v>
      </c>
      <c r="G30" s="21" t="s">
        <v>34</v>
      </c>
      <c r="H30" s="21" t="s">
        <v>34</v>
      </c>
      <c r="I30" s="21" t="s">
        <v>34</v>
      </c>
      <c r="J30" s="21"/>
      <c r="K30" s="21"/>
      <c r="L30" s="21"/>
      <c r="M30" s="21"/>
      <c r="N30" s="21"/>
    </row>
    <row r="31" spans="1:14" ht="15" customHeight="1">
      <c r="A31" s="24" t="s">
        <v>137</v>
      </c>
      <c r="B31" s="606" t="s">
        <v>354</v>
      </c>
      <c r="C31" s="607"/>
      <c r="D31" s="608"/>
      <c r="E31" s="21" t="s">
        <v>0</v>
      </c>
      <c r="F31" s="21" t="s">
        <v>34</v>
      </c>
      <c r="G31" s="21" t="s">
        <v>34</v>
      </c>
      <c r="H31" s="21" t="s">
        <v>34</v>
      </c>
      <c r="I31" s="21" t="s">
        <v>34</v>
      </c>
      <c r="J31" s="21"/>
      <c r="K31" s="21"/>
      <c r="L31" s="21"/>
      <c r="M31" s="21"/>
      <c r="N31" s="21"/>
    </row>
    <row r="32" spans="1:14" ht="15" customHeight="1">
      <c r="A32" s="24" t="s">
        <v>135</v>
      </c>
      <c r="B32" s="606" t="s">
        <v>140</v>
      </c>
      <c r="C32" s="607"/>
      <c r="D32" s="608"/>
      <c r="E32" s="21" t="s">
        <v>0</v>
      </c>
      <c r="F32" s="21" t="s">
        <v>34</v>
      </c>
      <c r="G32" s="21" t="s">
        <v>34</v>
      </c>
      <c r="H32" s="21" t="s">
        <v>34</v>
      </c>
      <c r="I32" s="21" t="s">
        <v>34</v>
      </c>
      <c r="J32" s="21"/>
      <c r="K32" s="21"/>
      <c r="L32" s="21"/>
      <c r="M32" s="21"/>
      <c r="N32" s="21"/>
    </row>
    <row r="33" spans="1:14" ht="15" customHeight="1">
      <c r="A33" s="24"/>
      <c r="B33" s="609"/>
      <c r="C33" s="610"/>
      <c r="D33" s="603"/>
      <c r="E33" s="21"/>
      <c r="F33" s="21"/>
      <c r="G33" s="21"/>
      <c r="H33" s="21"/>
      <c r="I33" s="21"/>
      <c r="J33" s="21"/>
      <c r="K33" s="21"/>
      <c r="L33" s="21"/>
      <c r="M33" s="21"/>
      <c r="N33" s="21"/>
    </row>
    <row r="34" spans="1:14" ht="15" customHeight="1">
      <c r="A34" s="23"/>
      <c r="B34" s="609" t="s">
        <v>359</v>
      </c>
      <c r="C34" s="610"/>
      <c r="D34" s="603"/>
      <c r="E34" s="21"/>
      <c r="F34" s="21"/>
      <c r="G34" s="21"/>
      <c r="H34" s="21"/>
      <c r="I34" s="21"/>
      <c r="J34" s="21"/>
      <c r="K34" s="21"/>
      <c r="L34" s="21"/>
      <c r="M34" s="21"/>
      <c r="N34" s="21"/>
    </row>
    <row r="35" spans="1:14" ht="15" customHeight="1">
      <c r="A35" s="24"/>
      <c r="B35" s="606" t="s">
        <v>361</v>
      </c>
      <c r="C35" s="607"/>
      <c r="D35" s="608"/>
      <c r="E35" s="21" t="s">
        <v>0</v>
      </c>
      <c r="F35" s="21" t="s">
        <v>34</v>
      </c>
      <c r="G35" s="21" t="s">
        <v>0</v>
      </c>
      <c r="H35" s="21" t="s">
        <v>0</v>
      </c>
      <c r="I35" s="21" t="s">
        <v>34</v>
      </c>
      <c r="J35" s="21"/>
      <c r="K35" s="21"/>
      <c r="L35" s="21"/>
      <c r="M35" s="21"/>
      <c r="N35" s="21"/>
    </row>
    <row r="36" spans="1:14" ht="15" customHeight="1">
      <c r="A36" s="24"/>
      <c r="B36" s="606" t="s">
        <v>360</v>
      </c>
      <c r="C36" s="607"/>
      <c r="D36" s="608"/>
      <c r="E36" s="21" t="s">
        <v>0</v>
      </c>
      <c r="F36" s="21" t="s">
        <v>34</v>
      </c>
      <c r="G36" s="21" t="s">
        <v>34</v>
      </c>
      <c r="H36" s="21" t="s">
        <v>34</v>
      </c>
      <c r="I36" s="21" t="s">
        <v>0</v>
      </c>
      <c r="J36" s="21"/>
      <c r="K36" s="21"/>
      <c r="L36" s="21"/>
      <c r="M36" s="21"/>
      <c r="N36" s="21"/>
    </row>
    <row r="37" spans="1:14" ht="15" customHeight="1">
      <c r="A37" s="24"/>
      <c r="B37" s="609"/>
      <c r="C37" s="610"/>
      <c r="D37" s="603"/>
      <c r="E37" s="21"/>
      <c r="F37" s="21"/>
      <c r="G37" s="21"/>
      <c r="H37" s="21"/>
      <c r="I37" s="21"/>
      <c r="J37" s="21"/>
      <c r="K37" s="21"/>
      <c r="L37" s="21"/>
      <c r="M37" s="21"/>
      <c r="N37" s="21"/>
    </row>
    <row r="38" spans="1:14" ht="15" customHeight="1">
      <c r="A38" s="24"/>
      <c r="B38" s="609"/>
      <c r="C38" s="610"/>
      <c r="D38" s="603"/>
      <c r="E38" s="21"/>
      <c r="F38" s="21"/>
      <c r="G38" s="21"/>
      <c r="H38" s="21"/>
      <c r="I38" s="21"/>
      <c r="J38" s="21"/>
      <c r="K38" s="21"/>
      <c r="L38" s="21"/>
      <c r="M38" s="21"/>
      <c r="N38" s="21"/>
    </row>
    <row r="39" spans="1:14" ht="15" customHeight="1">
      <c r="A39" s="24"/>
      <c r="B39" s="609"/>
      <c r="C39" s="610"/>
      <c r="D39" s="603"/>
      <c r="E39" s="21"/>
      <c r="F39" s="21"/>
      <c r="G39" s="21"/>
      <c r="H39" s="21"/>
      <c r="I39" s="21"/>
      <c r="J39" s="21"/>
      <c r="K39" s="21"/>
      <c r="L39" s="21"/>
      <c r="M39" s="21"/>
      <c r="N39" s="21"/>
    </row>
    <row r="40" spans="1:14" ht="15" customHeight="1">
      <c r="A40" s="24"/>
      <c r="B40" s="609"/>
      <c r="C40" s="610"/>
      <c r="D40" s="603"/>
      <c r="E40" s="21"/>
      <c r="F40" s="21"/>
      <c r="G40" s="21"/>
      <c r="H40" s="21"/>
      <c r="I40" s="21"/>
      <c r="J40" s="21"/>
      <c r="K40" s="21"/>
      <c r="L40" s="21"/>
      <c r="M40" s="21"/>
      <c r="N40" s="21"/>
    </row>
    <row r="41" spans="1:14" ht="15" customHeight="1">
      <c r="A41" s="24"/>
      <c r="B41" s="609"/>
      <c r="C41" s="610"/>
      <c r="D41" s="603"/>
      <c r="E41" s="21"/>
      <c r="F41" s="21"/>
      <c r="G41" s="21"/>
      <c r="H41" s="21"/>
      <c r="I41" s="21"/>
      <c r="J41" s="21"/>
      <c r="K41" s="21"/>
      <c r="L41" s="21"/>
      <c r="M41" s="21"/>
      <c r="N41" s="21"/>
    </row>
    <row r="42" spans="1:14" ht="15" customHeight="1">
      <c r="A42" s="24"/>
      <c r="B42" s="609"/>
      <c r="C42" s="610"/>
      <c r="D42" s="603"/>
      <c r="E42" s="21"/>
      <c r="F42" s="21"/>
      <c r="G42" s="21"/>
      <c r="H42" s="21"/>
      <c r="I42" s="21"/>
      <c r="J42" s="21"/>
      <c r="K42" s="21"/>
      <c r="L42" s="21"/>
      <c r="M42" s="21"/>
      <c r="N42" s="21"/>
    </row>
    <row r="43" spans="1:14" ht="15" customHeight="1">
      <c r="A43" s="24"/>
      <c r="B43" s="609"/>
      <c r="C43" s="610"/>
      <c r="D43" s="603"/>
      <c r="E43" s="21"/>
      <c r="F43" s="21"/>
      <c r="G43" s="21"/>
      <c r="H43" s="21"/>
      <c r="I43" s="21"/>
      <c r="J43" s="21"/>
      <c r="K43" s="21"/>
      <c r="L43" s="21"/>
      <c r="M43" s="21"/>
      <c r="N43" s="21"/>
    </row>
    <row r="44" spans="1:14" ht="15" customHeight="1">
      <c r="A44" s="24"/>
      <c r="B44" s="609"/>
      <c r="C44" s="610"/>
      <c r="D44" s="603"/>
      <c r="E44" s="21"/>
      <c r="F44" s="21"/>
      <c r="G44" s="21"/>
      <c r="H44" s="21"/>
      <c r="I44" s="21"/>
      <c r="J44" s="21"/>
      <c r="K44" s="21"/>
      <c r="L44" s="21"/>
      <c r="M44" s="21"/>
      <c r="N44" s="21"/>
    </row>
    <row r="45" spans="1:14" ht="15" customHeight="1">
      <c r="A45" s="24"/>
      <c r="B45" s="609"/>
      <c r="C45" s="610"/>
      <c r="D45" s="603"/>
      <c r="E45" s="21"/>
      <c r="F45" s="21"/>
      <c r="G45" s="21"/>
      <c r="H45" s="21"/>
      <c r="I45" s="21"/>
      <c r="J45" s="21"/>
      <c r="K45" s="21"/>
      <c r="L45" s="21"/>
      <c r="M45" s="21"/>
      <c r="N45" s="21"/>
    </row>
    <row r="46" spans="1:14" ht="15" customHeight="1">
      <c r="A46" s="24"/>
      <c r="B46" s="609"/>
      <c r="C46" s="610"/>
      <c r="D46" s="603"/>
      <c r="E46" s="21"/>
      <c r="F46" s="21"/>
      <c r="G46" s="21"/>
      <c r="H46" s="21"/>
      <c r="I46" s="21"/>
      <c r="J46" s="21"/>
      <c r="K46" s="21"/>
      <c r="L46" s="21"/>
      <c r="M46" s="21"/>
      <c r="N46" s="21"/>
    </row>
    <row r="47" spans="1:14" ht="15" customHeight="1">
      <c r="A47" s="24"/>
      <c r="B47" s="609"/>
      <c r="C47" s="610"/>
      <c r="D47" s="603"/>
      <c r="E47" s="21"/>
      <c r="F47" s="21"/>
      <c r="G47" s="21"/>
      <c r="H47" s="21"/>
      <c r="I47" s="21"/>
      <c r="J47" s="21"/>
      <c r="K47" s="21"/>
      <c r="L47" s="21"/>
      <c r="M47" s="21"/>
      <c r="N47" s="21"/>
    </row>
    <row r="48" spans="1:14" ht="15" customHeight="1">
      <c r="A48" s="24"/>
      <c r="B48" s="609"/>
      <c r="C48" s="610"/>
      <c r="D48" s="603"/>
      <c r="E48" s="21"/>
      <c r="F48" s="21"/>
      <c r="G48" s="21"/>
      <c r="H48" s="21"/>
      <c r="I48" s="21"/>
      <c r="J48" s="21"/>
      <c r="K48" s="21"/>
      <c r="L48" s="21"/>
      <c r="M48" s="21"/>
      <c r="N48" s="21"/>
    </row>
    <row r="49" spans="1:14" ht="15" customHeight="1">
      <c r="A49" s="24"/>
      <c r="B49" s="609"/>
      <c r="C49" s="610"/>
      <c r="D49" s="603"/>
      <c r="E49" s="21"/>
      <c r="F49" s="21"/>
      <c r="G49" s="21"/>
      <c r="H49" s="21"/>
      <c r="I49" s="21"/>
      <c r="J49" s="21"/>
      <c r="K49" s="21"/>
      <c r="L49" s="21"/>
      <c r="M49" s="21"/>
      <c r="N49" s="21"/>
    </row>
    <row r="50" spans="1:14" ht="15" customHeight="1">
      <c r="A50" s="24"/>
      <c r="B50" s="609"/>
      <c r="C50" s="610"/>
      <c r="D50" s="603"/>
      <c r="E50" s="21"/>
      <c r="F50" s="21"/>
      <c r="G50" s="21"/>
      <c r="H50" s="21"/>
      <c r="I50" s="21"/>
      <c r="J50" s="21"/>
      <c r="K50" s="21"/>
      <c r="L50" s="21"/>
      <c r="M50" s="21"/>
      <c r="N50" s="21"/>
    </row>
    <row r="51" spans="1:14" ht="15" customHeight="1">
      <c r="A51" s="24"/>
      <c r="B51" s="609"/>
      <c r="C51" s="610"/>
      <c r="D51" s="603"/>
      <c r="E51" s="21"/>
      <c r="F51" s="21"/>
      <c r="G51" s="21"/>
      <c r="H51" s="21"/>
      <c r="I51" s="21"/>
      <c r="J51" s="21"/>
      <c r="K51" s="21"/>
      <c r="L51" s="21"/>
      <c r="M51" s="21"/>
      <c r="N51" s="21"/>
    </row>
    <row r="52" spans="1:14" ht="15" customHeight="1">
      <c r="A52" s="24"/>
      <c r="B52" s="609"/>
      <c r="C52" s="610"/>
      <c r="D52" s="603"/>
      <c r="E52" s="21"/>
      <c r="F52" s="21"/>
      <c r="G52" s="21"/>
      <c r="H52" s="21"/>
      <c r="I52" s="21"/>
      <c r="J52" s="21"/>
      <c r="K52" s="21"/>
      <c r="L52" s="21"/>
      <c r="M52" s="21"/>
      <c r="N52" s="21"/>
    </row>
    <row r="53" spans="1:14" ht="15" customHeight="1">
      <c r="A53" s="24"/>
      <c r="B53" s="609"/>
      <c r="C53" s="610"/>
      <c r="D53" s="603"/>
      <c r="E53" s="21"/>
      <c r="F53" s="21"/>
      <c r="G53" s="21"/>
      <c r="H53" s="21"/>
      <c r="I53" s="21"/>
      <c r="J53" s="21"/>
      <c r="K53" s="21"/>
      <c r="L53" s="21"/>
      <c r="M53" s="21"/>
      <c r="N53" s="21"/>
    </row>
    <row r="54" spans="1:14" ht="15" customHeight="1">
      <c r="A54" s="24"/>
      <c r="B54" s="609"/>
      <c r="C54" s="610"/>
      <c r="D54" s="603"/>
      <c r="E54" s="21"/>
      <c r="F54" s="21"/>
      <c r="G54" s="21"/>
      <c r="H54" s="21"/>
      <c r="I54" s="21"/>
      <c r="J54" s="21"/>
      <c r="K54" s="21"/>
      <c r="L54" s="21"/>
      <c r="M54" s="21"/>
      <c r="N54" s="21"/>
    </row>
    <row r="55" spans="1:14" ht="15" customHeight="1"/>
    <row r="56" spans="1:14" ht="15" customHeight="1"/>
    <row r="57" spans="1:14" ht="15" customHeight="1"/>
    <row r="58" spans="1:14" ht="15" customHeight="1"/>
    <row r="59" spans="1:14" ht="15" customHeight="1"/>
    <row r="60" spans="1:14" ht="15" customHeight="1"/>
    <row r="61" spans="1:14" ht="15" customHeight="1"/>
    <row r="62" spans="1:14" ht="15" customHeight="1"/>
    <row r="63" spans="1:14" ht="15" customHeight="1"/>
    <row r="64" spans="1:14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</sheetData>
  <mergeCells count="56">
    <mergeCell ref="B45:D45"/>
    <mergeCell ref="B51:D51"/>
    <mergeCell ref="B52:D52"/>
    <mergeCell ref="B53:D53"/>
    <mergeCell ref="B54:D54"/>
    <mergeCell ref="B46:D46"/>
    <mergeCell ref="B47:D47"/>
    <mergeCell ref="B48:D48"/>
    <mergeCell ref="B49:D49"/>
    <mergeCell ref="B50:D50"/>
    <mergeCell ref="B24:D24"/>
    <mergeCell ref="B41:D41"/>
    <mergeCell ref="B42:D42"/>
    <mergeCell ref="B43:D43"/>
    <mergeCell ref="B44:D44"/>
    <mergeCell ref="B30:D30"/>
    <mergeCell ref="B31:D31"/>
    <mergeCell ref="B32:D32"/>
    <mergeCell ref="B25:D25"/>
    <mergeCell ref="B26:D26"/>
    <mergeCell ref="B27:D27"/>
    <mergeCell ref="B28:D28"/>
    <mergeCell ref="B29:D29"/>
    <mergeCell ref="B17:D17"/>
    <mergeCell ref="B38:D38"/>
    <mergeCell ref="B39:D39"/>
    <mergeCell ref="B40:D40"/>
    <mergeCell ref="E8:N8"/>
    <mergeCell ref="B35:D35"/>
    <mergeCell ref="B36:D36"/>
    <mergeCell ref="B37:D37"/>
    <mergeCell ref="B33:D33"/>
    <mergeCell ref="B34:D34"/>
    <mergeCell ref="B18:D18"/>
    <mergeCell ref="B19:D19"/>
    <mergeCell ref="B20:D20"/>
    <mergeCell ref="B21:D21"/>
    <mergeCell ref="B22:D22"/>
    <mergeCell ref="B23:D23"/>
    <mergeCell ref="D1:J1"/>
    <mergeCell ref="D2:N2"/>
    <mergeCell ref="A2:B3"/>
    <mergeCell ref="C2:C3"/>
    <mergeCell ref="A4:B4"/>
    <mergeCell ref="A5:B5"/>
    <mergeCell ref="B8:C8"/>
    <mergeCell ref="B14:D14"/>
    <mergeCell ref="B15:D15"/>
    <mergeCell ref="B16:D16"/>
    <mergeCell ref="A6:B6"/>
    <mergeCell ref="A7:N7"/>
    <mergeCell ref="B9:D9"/>
    <mergeCell ref="B10:D10"/>
    <mergeCell ref="B11:D11"/>
    <mergeCell ref="B12:D12"/>
    <mergeCell ref="B13:D13"/>
  </mergeCells>
  <dataValidations count="1">
    <dataValidation type="list" allowBlank="1" showInputMessage="1" showErrorMessage="1" sqref="D2:N2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88" fitToHeight="0" orientation="portrait" r:id="rId1"/>
  <headerFooter>
    <oddHeader>&amp;R</oddHeader>
  </headerFooter>
  <ignoredErrors>
    <ignoredError sqref="E3:N6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54"/>
  <sheetViews>
    <sheetView tabSelected="1" view="pageBreakPreview" topLeftCell="A4" zoomScaleNormal="100" zoomScaleSheetLayoutView="100" workbookViewId="0">
      <selection activeCell="S22" sqref="S22"/>
    </sheetView>
  </sheetViews>
  <sheetFormatPr defaultColWidth="8.8984375" defaultRowHeight="14.25"/>
  <cols>
    <col min="1" max="1" width="3.19921875" style="15" customWidth="1"/>
    <col min="2" max="3" width="5.69921875" style="15" customWidth="1"/>
    <col min="4" max="4" width="33.8984375" style="15" customWidth="1"/>
    <col min="5" max="5" width="8.69921875" style="15" customWidth="1"/>
    <col min="6" max="15" width="2.3984375" style="15" customWidth="1"/>
    <col min="16" max="16" width="8.8984375" style="239"/>
    <col min="17" max="17" width="8.8984375" style="236"/>
    <col min="18" max="16384" width="8.8984375" style="15"/>
  </cols>
  <sheetData>
    <row r="1" spans="1:17" ht="15" customHeight="1">
      <c r="A1" s="635" t="s">
        <v>82</v>
      </c>
      <c r="B1" s="633"/>
      <c r="C1" s="633"/>
      <c r="D1" s="633"/>
      <c r="E1" s="633"/>
      <c r="F1" s="633"/>
      <c r="G1" s="633"/>
      <c r="H1" s="633"/>
      <c r="I1" s="633"/>
      <c r="J1" s="633" t="s">
        <v>76</v>
      </c>
      <c r="K1" s="633"/>
      <c r="L1" s="633"/>
      <c r="M1" s="633"/>
      <c r="N1" s="633"/>
      <c r="O1" s="634"/>
    </row>
    <row r="2" spans="1:17" ht="15" customHeight="1">
      <c r="A2" s="636" t="s">
        <v>890</v>
      </c>
      <c r="B2" s="637"/>
      <c r="C2" s="637"/>
      <c r="D2" s="637"/>
      <c r="E2" s="637"/>
      <c r="F2" s="637"/>
      <c r="G2" s="637"/>
      <c r="H2" s="637"/>
      <c r="I2" s="637"/>
      <c r="J2" s="638" t="s">
        <v>898</v>
      </c>
      <c r="K2" s="638"/>
      <c r="L2" s="638"/>
      <c r="M2" s="638"/>
      <c r="N2" s="638"/>
      <c r="O2" s="639"/>
    </row>
    <row r="3" spans="1:17" ht="15" customHeight="1" thickBot="1">
      <c r="A3" s="153"/>
      <c r="B3" s="153"/>
      <c r="C3" s="153"/>
      <c r="D3" s="153"/>
      <c r="E3" s="153"/>
      <c r="F3" s="153"/>
      <c r="G3" s="153"/>
      <c r="H3" s="153"/>
      <c r="I3" s="153"/>
      <c r="J3" s="154"/>
      <c r="K3" s="154"/>
      <c r="L3" s="154"/>
      <c r="M3" s="154"/>
      <c r="N3" s="154"/>
      <c r="O3" s="154"/>
    </row>
    <row r="4" spans="1:17" ht="24.95" customHeight="1" thickBot="1">
      <c r="A4" s="148" t="s">
        <v>58</v>
      </c>
      <c r="B4" s="149"/>
      <c r="C4" s="150"/>
      <c r="D4" s="150"/>
      <c r="E4" s="641"/>
      <c r="F4" s="641"/>
      <c r="G4" s="641"/>
      <c r="H4" s="641"/>
      <c r="I4" s="641"/>
      <c r="J4" s="641"/>
      <c r="K4" s="641"/>
      <c r="L4" s="151"/>
      <c r="M4" s="151"/>
      <c r="N4" s="151"/>
      <c r="O4" s="152"/>
    </row>
    <row r="5" spans="1:17" ht="15" customHeight="1">
      <c r="A5" s="620" t="s">
        <v>57</v>
      </c>
      <c r="B5" s="642"/>
      <c r="C5" s="621"/>
      <c r="D5" s="631" t="s">
        <v>893</v>
      </c>
      <c r="E5" s="617" t="s">
        <v>450</v>
      </c>
      <c r="F5" s="618"/>
      <c r="G5" s="618"/>
      <c r="H5" s="618"/>
      <c r="I5" s="618"/>
      <c r="J5" s="618"/>
      <c r="K5" s="618"/>
      <c r="L5" s="618"/>
      <c r="M5" s="618"/>
      <c r="N5" s="618"/>
      <c r="O5" s="619"/>
      <c r="Q5" s="237"/>
    </row>
    <row r="6" spans="1:17" ht="15" customHeight="1">
      <c r="A6" s="622"/>
      <c r="B6" s="643"/>
      <c r="C6" s="623"/>
      <c r="D6" s="632"/>
      <c r="E6" s="141" t="s">
        <v>362</v>
      </c>
      <c r="F6" s="263" t="s">
        <v>892</v>
      </c>
      <c r="G6" s="255"/>
      <c r="H6" s="255"/>
      <c r="I6" s="255"/>
      <c r="J6" s="255"/>
      <c r="K6" s="255"/>
      <c r="L6" s="255"/>
      <c r="M6" s="255"/>
      <c r="N6" s="255"/>
      <c r="O6" s="256"/>
      <c r="Q6" s="237"/>
    </row>
    <row r="7" spans="1:17" ht="15" customHeight="1">
      <c r="A7" s="602" t="s">
        <v>348</v>
      </c>
      <c r="B7" s="610"/>
      <c r="C7" s="603"/>
      <c r="D7" s="267" t="s">
        <v>896</v>
      </c>
      <c r="E7" s="141" t="s">
        <v>56</v>
      </c>
      <c r="F7" s="263" t="s">
        <v>897</v>
      </c>
      <c r="G7" s="255"/>
      <c r="H7" s="255"/>
      <c r="I7" s="255"/>
      <c r="J7" s="255"/>
      <c r="K7" s="255"/>
      <c r="L7" s="255"/>
      <c r="M7" s="255"/>
      <c r="N7" s="255"/>
      <c r="O7" s="256"/>
      <c r="Q7" s="237"/>
    </row>
    <row r="8" spans="1:17" ht="15" customHeight="1">
      <c r="A8" s="602" t="s">
        <v>54</v>
      </c>
      <c r="B8" s="610"/>
      <c r="C8" s="603"/>
      <c r="D8" s="262" t="s">
        <v>894</v>
      </c>
      <c r="E8" s="141" t="s">
        <v>53</v>
      </c>
      <c r="F8" s="263" t="s">
        <v>372</v>
      </c>
      <c r="G8" s="255"/>
      <c r="H8" s="255"/>
      <c r="I8" s="255"/>
      <c r="J8" s="255"/>
      <c r="K8" s="255"/>
      <c r="L8" s="255"/>
      <c r="M8" s="255"/>
      <c r="N8" s="255"/>
      <c r="O8" s="256"/>
      <c r="Q8" s="237"/>
    </row>
    <row r="9" spans="1:17" ht="15" customHeight="1" thickBot="1">
      <c r="A9" s="611" t="s">
        <v>10</v>
      </c>
      <c r="B9" s="640"/>
      <c r="C9" s="612"/>
      <c r="D9" s="134">
        <v>45288</v>
      </c>
      <c r="E9" s="142" t="s">
        <v>52</v>
      </c>
      <c r="F9" s="264" t="s">
        <v>591</v>
      </c>
      <c r="G9" s="257"/>
      <c r="H9" s="257"/>
      <c r="I9" s="257"/>
      <c r="J9" s="257"/>
      <c r="K9" s="257"/>
      <c r="L9" s="257"/>
      <c r="M9" s="257"/>
      <c r="N9" s="257"/>
      <c r="O9" s="258"/>
      <c r="Q9" s="237"/>
    </row>
    <row r="10" spans="1:17" ht="15" customHeight="1" thickBot="1">
      <c r="A10" s="605"/>
      <c r="B10" s="605"/>
      <c r="C10" s="605"/>
      <c r="D10" s="605"/>
      <c r="E10" s="605"/>
      <c r="F10" s="605"/>
      <c r="G10" s="605"/>
      <c r="H10" s="605"/>
      <c r="I10" s="605"/>
      <c r="J10" s="605"/>
      <c r="K10" s="605"/>
      <c r="L10" s="605"/>
      <c r="M10" s="605"/>
      <c r="N10" s="605"/>
      <c r="O10" s="605"/>
      <c r="Q10" s="237"/>
    </row>
    <row r="11" spans="1:17" ht="24.95" customHeight="1" thickBot="1">
      <c r="A11" s="644" t="s">
        <v>51</v>
      </c>
      <c r="B11" s="645"/>
      <c r="C11" s="604" t="s">
        <v>50</v>
      </c>
      <c r="D11" s="605"/>
      <c r="E11" s="140"/>
      <c r="F11" s="604" t="s">
        <v>364</v>
      </c>
      <c r="G11" s="605"/>
      <c r="H11" s="605"/>
      <c r="I11" s="605"/>
      <c r="J11" s="605"/>
      <c r="K11" s="605"/>
      <c r="L11" s="605"/>
      <c r="M11" s="605"/>
      <c r="N11" s="605"/>
      <c r="O11" s="627"/>
      <c r="P11" s="239" t="s">
        <v>851</v>
      </c>
      <c r="Q11" s="237"/>
    </row>
    <row r="12" spans="1:17" ht="15" customHeight="1">
      <c r="A12" s="137" t="s">
        <v>375</v>
      </c>
      <c r="B12" s="155" t="s">
        <v>225</v>
      </c>
      <c r="C12" s="613" t="s">
        <v>61</v>
      </c>
      <c r="D12" s="614"/>
      <c r="E12" s="138"/>
      <c r="F12" s="265" t="s">
        <v>0</v>
      </c>
      <c r="G12" s="259"/>
      <c r="H12" s="259"/>
      <c r="I12" s="259"/>
      <c r="J12" s="259"/>
      <c r="K12" s="259"/>
      <c r="L12" s="259"/>
      <c r="M12" s="259"/>
      <c r="N12" s="259"/>
      <c r="O12" s="259"/>
      <c r="P12" s="261">
        <v>16</v>
      </c>
      <c r="Q12" s="237"/>
    </row>
    <row r="13" spans="1:17" ht="15" customHeight="1">
      <c r="A13" s="129"/>
      <c r="B13" s="132"/>
      <c r="C13" s="606"/>
      <c r="D13" s="607"/>
      <c r="E13" s="130"/>
      <c r="F13" s="266"/>
      <c r="G13" s="260"/>
      <c r="H13" s="260"/>
      <c r="I13" s="260"/>
      <c r="J13" s="260"/>
      <c r="K13" s="260"/>
      <c r="L13" s="260"/>
      <c r="M13" s="260"/>
      <c r="N13" s="260"/>
      <c r="O13" s="260"/>
      <c r="P13" s="261"/>
      <c r="Q13" s="237"/>
    </row>
    <row r="14" spans="1:17" ht="15" customHeight="1">
      <c r="A14" s="128" t="s">
        <v>376</v>
      </c>
      <c r="B14" s="131"/>
      <c r="C14" s="609" t="s">
        <v>377</v>
      </c>
      <c r="D14" s="610"/>
      <c r="E14" s="130"/>
      <c r="F14" s="266"/>
      <c r="G14" s="260"/>
      <c r="H14" s="260"/>
      <c r="I14" s="260"/>
      <c r="J14" s="260"/>
      <c r="K14" s="260"/>
      <c r="L14" s="260"/>
      <c r="M14" s="260"/>
      <c r="N14" s="260"/>
      <c r="O14" s="260"/>
      <c r="P14" s="261"/>
      <c r="Q14" s="237"/>
    </row>
    <row r="15" spans="1:17" ht="15" customHeight="1">
      <c r="A15" s="238" t="str">
        <f>A14</f>
        <v>2</v>
      </c>
      <c r="B15" s="132" t="s">
        <v>225</v>
      </c>
      <c r="C15" s="606" t="s">
        <v>895</v>
      </c>
      <c r="D15" s="607"/>
      <c r="E15" s="130" t="s">
        <v>891</v>
      </c>
      <c r="F15" s="266" t="s">
        <v>0</v>
      </c>
      <c r="G15" s="260"/>
      <c r="H15" s="260"/>
      <c r="I15" s="260"/>
      <c r="J15" s="260"/>
      <c r="K15" s="260"/>
      <c r="L15" s="260"/>
      <c r="M15" s="260"/>
      <c r="N15" s="260"/>
      <c r="O15" s="260"/>
      <c r="P15" s="261">
        <v>16</v>
      </c>
      <c r="Q15" s="237"/>
    </row>
    <row r="16" spans="1:17" ht="15" customHeight="1">
      <c r="A16" s="238" t="str">
        <f t="shared" ref="A16:A18" si="0">A15</f>
        <v>2</v>
      </c>
      <c r="B16" s="132"/>
      <c r="C16" s="606"/>
      <c r="D16" s="607"/>
      <c r="E16" s="130"/>
      <c r="F16" s="266"/>
      <c r="G16" s="260"/>
      <c r="H16" s="260"/>
      <c r="I16" s="260"/>
      <c r="J16" s="260"/>
      <c r="K16" s="260"/>
      <c r="L16" s="260"/>
      <c r="M16" s="260"/>
      <c r="N16" s="260"/>
      <c r="O16" s="260"/>
      <c r="P16" s="261"/>
      <c r="Q16" s="237"/>
    </row>
    <row r="17" spans="1:17" ht="15" customHeight="1">
      <c r="A17" s="238" t="str">
        <f t="shared" si="0"/>
        <v>2</v>
      </c>
      <c r="B17" s="132"/>
      <c r="C17" s="606"/>
      <c r="D17" s="607"/>
      <c r="E17" s="130"/>
      <c r="F17" s="266"/>
      <c r="G17" s="260"/>
      <c r="H17" s="260"/>
      <c r="I17" s="260"/>
      <c r="J17" s="260"/>
      <c r="K17" s="260"/>
      <c r="L17" s="260"/>
      <c r="M17" s="260"/>
      <c r="N17" s="260"/>
      <c r="O17" s="260"/>
      <c r="P17" s="261"/>
      <c r="Q17" s="237"/>
    </row>
    <row r="18" spans="1:17" ht="15" customHeight="1">
      <c r="A18" s="238" t="str">
        <f t="shared" si="0"/>
        <v>2</v>
      </c>
      <c r="B18" s="132"/>
      <c r="C18" s="606"/>
      <c r="D18" s="607"/>
      <c r="E18" s="130"/>
      <c r="F18" s="266"/>
      <c r="G18" s="260"/>
      <c r="H18" s="260"/>
      <c r="I18" s="260"/>
      <c r="J18" s="260"/>
      <c r="K18" s="260"/>
      <c r="L18" s="260"/>
      <c r="M18" s="260"/>
      <c r="N18" s="260"/>
      <c r="O18" s="260"/>
      <c r="P18" s="261"/>
      <c r="Q18" s="237"/>
    </row>
    <row r="19" spans="1:17" ht="15" customHeight="1">
      <c r="A19" s="128"/>
      <c r="B19" s="132"/>
      <c r="C19" s="606"/>
      <c r="D19" s="607"/>
      <c r="E19" s="130"/>
      <c r="F19" s="266"/>
      <c r="G19" s="260"/>
      <c r="H19" s="260"/>
      <c r="I19" s="260"/>
      <c r="J19" s="260"/>
      <c r="K19" s="260"/>
      <c r="L19" s="260"/>
      <c r="M19" s="260"/>
      <c r="N19" s="260"/>
      <c r="O19" s="260"/>
      <c r="P19" s="261"/>
      <c r="Q19" s="237"/>
    </row>
    <row r="20" spans="1:17" ht="15" customHeight="1">
      <c r="A20" s="128" t="s">
        <v>383</v>
      </c>
      <c r="B20" s="131"/>
      <c r="C20" s="609" t="s">
        <v>384</v>
      </c>
      <c r="D20" s="610"/>
      <c r="E20" s="130"/>
      <c r="F20" s="266"/>
      <c r="G20" s="260"/>
      <c r="H20" s="260"/>
      <c r="I20" s="260"/>
      <c r="J20" s="260"/>
      <c r="K20" s="260"/>
      <c r="L20" s="260"/>
      <c r="M20" s="260"/>
      <c r="N20" s="260"/>
      <c r="O20" s="260"/>
      <c r="P20" s="261"/>
      <c r="Q20" s="237"/>
    </row>
    <row r="21" spans="1:17" ht="15" customHeight="1">
      <c r="A21" s="129"/>
      <c r="B21" s="132"/>
      <c r="C21" s="606"/>
      <c r="D21" s="607"/>
      <c r="E21" s="130"/>
      <c r="F21" s="266"/>
      <c r="G21" s="260"/>
      <c r="H21" s="260"/>
      <c r="I21" s="260"/>
      <c r="J21" s="260"/>
      <c r="K21" s="260"/>
      <c r="L21" s="260"/>
      <c r="M21" s="260"/>
      <c r="N21" s="260"/>
      <c r="O21" s="260"/>
      <c r="P21" s="261"/>
      <c r="Q21" s="237"/>
    </row>
    <row r="22" spans="1:17" ht="15" customHeight="1">
      <c r="A22" s="128" t="s">
        <v>385</v>
      </c>
      <c r="B22" s="132" t="s">
        <v>225</v>
      </c>
      <c r="C22" s="609" t="s">
        <v>69</v>
      </c>
      <c r="D22" s="610"/>
      <c r="E22" s="130"/>
      <c r="F22" s="266" t="s">
        <v>0</v>
      </c>
      <c r="G22" s="260"/>
      <c r="H22" s="260"/>
      <c r="I22" s="260"/>
      <c r="J22" s="260"/>
      <c r="K22" s="260"/>
      <c r="L22" s="260"/>
      <c r="M22" s="260"/>
      <c r="N22" s="260"/>
      <c r="O22" s="260"/>
      <c r="P22" s="261">
        <v>7</v>
      </c>
      <c r="Q22" s="237"/>
    </row>
    <row r="23" spans="1:17" ht="15" customHeight="1">
      <c r="A23" s="128"/>
      <c r="B23" s="131"/>
      <c r="C23" s="609"/>
      <c r="D23" s="610"/>
      <c r="E23" s="130"/>
      <c r="F23" s="260"/>
      <c r="G23" s="260"/>
      <c r="H23" s="260"/>
      <c r="I23" s="260"/>
      <c r="J23" s="260"/>
      <c r="K23" s="260"/>
      <c r="L23" s="260"/>
      <c r="M23" s="260"/>
      <c r="N23" s="260"/>
      <c r="O23" s="260"/>
      <c r="P23" s="261"/>
      <c r="Q23" s="237"/>
    </row>
    <row r="24" spans="1:17" ht="15" customHeight="1">
      <c r="A24" s="129"/>
      <c r="B24" s="132"/>
      <c r="C24" s="606"/>
      <c r="D24" s="607"/>
      <c r="E24" s="130"/>
      <c r="F24" s="260"/>
      <c r="G24" s="260"/>
      <c r="H24" s="260"/>
      <c r="I24" s="260"/>
      <c r="J24" s="260"/>
      <c r="K24" s="260"/>
      <c r="L24" s="260"/>
      <c r="M24" s="260"/>
      <c r="N24" s="260"/>
      <c r="O24" s="260"/>
      <c r="P24" s="261"/>
      <c r="Q24" s="237"/>
    </row>
    <row r="25" spans="1:17" ht="15" customHeight="1">
      <c r="A25" s="128"/>
      <c r="B25" s="132"/>
      <c r="C25" s="606"/>
      <c r="D25" s="607"/>
      <c r="E25" s="130"/>
      <c r="F25" s="260"/>
      <c r="G25" s="260"/>
      <c r="H25" s="260"/>
      <c r="I25" s="260"/>
      <c r="J25" s="260"/>
      <c r="K25" s="260"/>
      <c r="L25" s="260"/>
      <c r="M25" s="260"/>
      <c r="N25" s="260"/>
      <c r="O25" s="260"/>
      <c r="P25" s="261"/>
      <c r="Q25" s="237"/>
    </row>
    <row r="26" spans="1:17" ht="15" customHeight="1">
      <c r="A26" s="129"/>
      <c r="B26" s="132"/>
      <c r="C26" s="606"/>
      <c r="D26" s="607"/>
      <c r="E26" s="130"/>
      <c r="F26" s="260"/>
      <c r="G26" s="260"/>
      <c r="H26" s="260"/>
      <c r="I26" s="260"/>
      <c r="J26" s="260"/>
      <c r="K26" s="260"/>
      <c r="L26" s="260"/>
      <c r="M26" s="260"/>
      <c r="N26" s="260"/>
      <c r="O26" s="260"/>
      <c r="P26" s="261"/>
      <c r="Q26" s="237"/>
    </row>
    <row r="27" spans="1:17" ht="15" customHeight="1">
      <c r="A27" s="128"/>
      <c r="B27" s="132"/>
      <c r="C27" s="609"/>
      <c r="D27" s="610"/>
      <c r="E27" s="130"/>
      <c r="F27" s="260"/>
      <c r="G27" s="260"/>
      <c r="H27" s="260"/>
      <c r="I27" s="260"/>
      <c r="J27" s="260"/>
      <c r="K27" s="260"/>
      <c r="L27" s="260"/>
      <c r="M27" s="260"/>
      <c r="N27" s="260"/>
      <c r="O27" s="260"/>
      <c r="P27" s="261"/>
      <c r="Q27" s="237"/>
    </row>
    <row r="28" spans="1:17" ht="15" customHeight="1">
      <c r="A28" s="129"/>
      <c r="B28" s="132"/>
      <c r="C28" s="606"/>
      <c r="D28" s="607"/>
      <c r="E28" s="130"/>
      <c r="F28" s="260"/>
      <c r="G28" s="260"/>
      <c r="H28" s="260"/>
      <c r="I28" s="260"/>
      <c r="J28" s="260"/>
      <c r="K28" s="260"/>
      <c r="L28" s="260"/>
      <c r="M28" s="260"/>
      <c r="N28" s="260"/>
      <c r="O28" s="260"/>
      <c r="P28" s="261"/>
      <c r="Q28" s="237"/>
    </row>
    <row r="29" spans="1:17" ht="15" customHeight="1">
      <c r="A29" s="129"/>
      <c r="B29" s="132"/>
      <c r="C29" s="606"/>
      <c r="D29" s="607"/>
      <c r="E29" s="130"/>
      <c r="F29" s="260"/>
      <c r="G29" s="260"/>
      <c r="H29" s="260"/>
      <c r="I29" s="260"/>
      <c r="J29" s="260"/>
      <c r="K29" s="260"/>
      <c r="L29" s="260"/>
      <c r="M29" s="260"/>
      <c r="N29" s="260"/>
      <c r="O29" s="260"/>
      <c r="P29" s="261"/>
      <c r="Q29" s="237"/>
    </row>
    <row r="30" spans="1:17" ht="15" customHeight="1">
      <c r="A30" s="129"/>
      <c r="B30" s="132"/>
      <c r="C30" s="606"/>
      <c r="D30" s="607"/>
      <c r="E30" s="130"/>
      <c r="F30" s="260"/>
      <c r="G30" s="260"/>
      <c r="H30" s="260"/>
      <c r="I30" s="260"/>
      <c r="J30" s="260"/>
      <c r="K30" s="260"/>
      <c r="L30" s="260"/>
      <c r="M30" s="260"/>
      <c r="N30" s="260"/>
      <c r="O30" s="260"/>
      <c r="P30" s="261"/>
      <c r="Q30" s="237"/>
    </row>
    <row r="31" spans="1:17" ht="15" customHeight="1">
      <c r="A31" s="128"/>
      <c r="B31" s="131"/>
      <c r="C31" s="606"/>
      <c r="D31" s="607"/>
      <c r="E31" s="130"/>
      <c r="F31" s="260"/>
      <c r="G31" s="260"/>
      <c r="H31" s="260"/>
      <c r="I31" s="260"/>
      <c r="J31" s="260"/>
      <c r="K31" s="260"/>
      <c r="L31" s="260"/>
      <c r="M31" s="260"/>
      <c r="N31" s="260"/>
      <c r="O31" s="260"/>
      <c r="P31" s="261"/>
      <c r="Q31" s="237"/>
    </row>
    <row r="32" spans="1:17" ht="15" customHeight="1">
      <c r="A32" s="129"/>
      <c r="B32" s="132"/>
      <c r="C32" s="606"/>
      <c r="D32" s="607"/>
      <c r="E32" s="130"/>
      <c r="F32" s="260"/>
      <c r="G32" s="260"/>
      <c r="H32" s="260"/>
      <c r="I32" s="260"/>
      <c r="J32" s="260"/>
      <c r="K32" s="260"/>
      <c r="L32" s="260"/>
      <c r="M32" s="260"/>
      <c r="N32" s="260"/>
      <c r="O32" s="260"/>
      <c r="P32" s="261"/>
      <c r="Q32" s="237"/>
    </row>
    <row r="33" spans="1:17" ht="15" customHeight="1">
      <c r="A33" s="129"/>
      <c r="B33" s="132"/>
      <c r="C33" s="606"/>
      <c r="D33" s="607"/>
      <c r="E33" s="130"/>
      <c r="F33" s="260"/>
      <c r="G33" s="260"/>
      <c r="H33" s="260"/>
      <c r="I33" s="260"/>
      <c r="J33" s="260"/>
      <c r="K33" s="260"/>
      <c r="L33" s="260"/>
      <c r="M33" s="260"/>
      <c r="N33" s="260"/>
      <c r="O33" s="260"/>
      <c r="P33" s="261"/>
      <c r="Q33" s="237"/>
    </row>
    <row r="34" spans="1:17" ht="15" customHeight="1">
      <c r="A34" s="129"/>
      <c r="B34" s="132"/>
      <c r="C34" s="606"/>
      <c r="D34" s="607"/>
      <c r="E34" s="130"/>
      <c r="F34" s="260"/>
      <c r="G34" s="260"/>
      <c r="H34" s="260"/>
      <c r="I34" s="260"/>
      <c r="J34" s="260"/>
      <c r="K34" s="260"/>
      <c r="L34" s="260"/>
      <c r="M34" s="260"/>
      <c r="N34" s="260"/>
      <c r="O34" s="260"/>
      <c r="P34" s="261"/>
      <c r="Q34" s="237"/>
    </row>
    <row r="35" spans="1:17" ht="15" customHeight="1">
      <c r="A35" s="129"/>
      <c r="B35" s="132"/>
      <c r="C35" s="606"/>
      <c r="D35" s="607"/>
      <c r="E35" s="130"/>
      <c r="F35" s="260"/>
      <c r="G35" s="260"/>
      <c r="H35" s="260"/>
      <c r="I35" s="260"/>
      <c r="J35" s="260"/>
      <c r="K35" s="260"/>
      <c r="L35" s="260"/>
      <c r="M35" s="260"/>
      <c r="N35" s="260"/>
      <c r="O35" s="260"/>
      <c r="P35" s="261"/>
      <c r="Q35" s="237"/>
    </row>
    <row r="36" spans="1:17" ht="15" customHeight="1">
      <c r="A36" s="129"/>
      <c r="B36" s="132"/>
      <c r="C36" s="606"/>
      <c r="D36" s="607"/>
      <c r="E36" s="130"/>
      <c r="F36" s="260"/>
      <c r="G36" s="260"/>
      <c r="H36" s="260"/>
      <c r="I36" s="260"/>
      <c r="J36" s="260"/>
      <c r="K36" s="260"/>
      <c r="L36" s="260"/>
      <c r="M36" s="260"/>
      <c r="N36" s="260"/>
      <c r="O36" s="260"/>
      <c r="P36" s="261"/>
      <c r="Q36" s="237"/>
    </row>
    <row r="37" spans="1:17" ht="15" customHeight="1">
      <c r="A37" s="128"/>
      <c r="B37" s="131"/>
      <c r="C37" s="606"/>
      <c r="D37" s="607"/>
      <c r="E37" s="130"/>
      <c r="F37" s="260"/>
      <c r="G37" s="260"/>
      <c r="H37" s="260"/>
      <c r="I37" s="260"/>
      <c r="J37" s="260"/>
      <c r="K37" s="260"/>
      <c r="L37" s="260"/>
      <c r="M37" s="260"/>
      <c r="N37" s="260"/>
      <c r="O37" s="260"/>
      <c r="P37" s="261"/>
      <c r="Q37" s="237"/>
    </row>
    <row r="38" spans="1:17" ht="15" customHeight="1">
      <c r="A38" s="129"/>
      <c r="B38" s="132"/>
      <c r="C38" s="606"/>
      <c r="D38" s="607"/>
      <c r="E38" s="130"/>
      <c r="F38" s="260"/>
      <c r="G38" s="260"/>
      <c r="H38" s="260"/>
      <c r="I38" s="260"/>
      <c r="J38" s="260"/>
      <c r="K38" s="260"/>
      <c r="L38" s="260"/>
      <c r="M38" s="260"/>
      <c r="N38" s="260"/>
      <c r="O38" s="260"/>
      <c r="P38" s="261"/>
      <c r="Q38" s="237"/>
    </row>
    <row r="39" spans="1:17" ht="15" customHeight="1">
      <c r="A39" s="129"/>
      <c r="B39" s="132"/>
      <c r="C39" s="606"/>
      <c r="D39" s="607"/>
      <c r="E39" s="130"/>
      <c r="F39" s="260"/>
      <c r="G39" s="260"/>
      <c r="H39" s="260"/>
      <c r="I39" s="260"/>
      <c r="J39" s="260"/>
      <c r="K39" s="260"/>
      <c r="L39" s="260"/>
      <c r="M39" s="260"/>
      <c r="N39" s="260"/>
      <c r="O39" s="260"/>
      <c r="P39" s="261"/>
      <c r="Q39" s="237"/>
    </row>
    <row r="40" spans="1:17" ht="15" customHeight="1">
      <c r="A40" s="129"/>
      <c r="B40" s="132"/>
      <c r="C40" s="606"/>
      <c r="D40" s="607"/>
      <c r="E40" s="130"/>
      <c r="F40" s="260"/>
      <c r="G40" s="260"/>
      <c r="H40" s="260"/>
      <c r="I40" s="260"/>
      <c r="J40" s="260"/>
      <c r="K40" s="260"/>
      <c r="L40" s="260"/>
      <c r="M40" s="260"/>
      <c r="N40" s="260"/>
      <c r="O40" s="260"/>
      <c r="P40" s="261"/>
      <c r="Q40" s="237"/>
    </row>
    <row r="41" spans="1:17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61"/>
      <c r="Q41" s="237"/>
    </row>
    <row r="42" spans="1:17">
      <c r="P42" s="261"/>
      <c r="Q42" s="237"/>
    </row>
    <row r="43" spans="1:17">
      <c r="P43" s="261"/>
      <c r="Q43" s="237"/>
    </row>
    <row r="44" spans="1:17">
      <c r="P44" s="261"/>
      <c r="Q44" s="237"/>
    </row>
    <row r="45" spans="1:17">
      <c r="P45" s="261"/>
      <c r="Q45" s="237"/>
    </row>
    <row r="46" spans="1:17">
      <c r="P46" s="261"/>
      <c r="Q46" s="237"/>
    </row>
    <row r="47" spans="1:17">
      <c r="P47" s="261"/>
      <c r="Q47" s="237"/>
    </row>
    <row r="48" spans="1:17">
      <c r="P48" s="261"/>
      <c r="Q48" s="237"/>
    </row>
    <row r="49" spans="16:17">
      <c r="P49" s="261"/>
      <c r="Q49" s="237"/>
    </row>
    <row r="50" spans="16:17">
      <c r="P50" s="261"/>
      <c r="Q50" s="237"/>
    </row>
    <row r="51" spans="16:17">
      <c r="P51" s="261"/>
      <c r="Q51" s="237"/>
    </row>
    <row r="52" spans="16:17">
      <c r="P52" s="261"/>
      <c r="Q52" s="237"/>
    </row>
    <row r="53" spans="16:17">
      <c r="P53" s="261"/>
      <c r="Q53" s="237"/>
    </row>
    <row r="54" spans="16:17">
      <c r="P54" s="261"/>
      <c r="Q54" s="237"/>
    </row>
  </sheetData>
  <mergeCells count="44">
    <mergeCell ref="C36:D36"/>
    <mergeCell ref="C37:D37"/>
    <mergeCell ref="C38:D38"/>
    <mergeCell ref="C39:D39"/>
    <mergeCell ref="C40:D40"/>
    <mergeCell ref="E4:K4"/>
    <mergeCell ref="A5:C6"/>
    <mergeCell ref="C29:D29"/>
    <mergeCell ref="A11:B11"/>
    <mergeCell ref="C15:D15"/>
    <mergeCell ref="C16:D16"/>
    <mergeCell ref="C17:D17"/>
    <mergeCell ref="C18:D18"/>
    <mergeCell ref="C12:D12"/>
    <mergeCell ref="C13:D13"/>
    <mergeCell ref="C14:D14"/>
    <mergeCell ref="C24:D24"/>
    <mergeCell ref="C25:D25"/>
    <mergeCell ref="C26:D26"/>
    <mergeCell ref="C27:D27"/>
    <mergeCell ref="C28:D28"/>
    <mergeCell ref="C34:D34"/>
    <mergeCell ref="C35:D35"/>
    <mergeCell ref="C30:D30"/>
    <mergeCell ref="C31:D31"/>
    <mergeCell ref="J1:O1"/>
    <mergeCell ref="A1:I1"/>
    <mergeCell ref="A2:I2"/>
    <mergeCell ref="J2:O2"/>
    <mergeCell ref="C32:D32"/>
    <mergeCell ref="C20:D20"/>
    <mergeCell ref="C21:D21"/>
    <mergeCell ref="C22:D22"/>
    <mergeCell ref="C23:D23"/>
    <mergeCell ref="C19:D19"/>
    <mergeCell ref="A9:C9"/>
    <mergeCell ref="A10:O10"/>
    <mergeCell ref="D5:D6"/>
    <mergeCell ref="E5:O5"/>
    <mergeCell ref="A7:C7"/>
    <mergeCell ref="A8:C8"/>
    <mergeCell ref="C33:D33"/>
    <mergeCell ref="C11:D11"/>
    <mergeCell ref="F11:O11"/>
  </mergeCells>
  <phoneticPr fontId="19" type="noConversion"/>
  <dataValidations disablePrompts="1" count="1">
    <dataValidation type="list" allowBlank="1" showInputMessage="1" showErrorMessage="1" sqref="E5:O5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87" fitToHeight="0" orientation="portrait" r:id="rId1"/>
  <headerFooter>
    <oddHeader>&amp;R</oddHeader>
  </headerFooter>
  <ignoredErrors>
    <ignoredError sqref="A12:D14 A19:D23 B15 K6:O9 D15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3"/>
  <sheetViews>
    <sheetView workbookViewId="0">
      <selection activeCell="J2" sqref="J2:O2"/>
    </sheetView>
  </sheetViews>
  <sheetFormatPr defaultColWidth="8.8984375" defaultRowHeight="14.25"/>
  <cols>
    <col min="1" max="3" width="5.69921875" style="15" customWidth="1"/>
    <col min="4" max="4" width="30.69921875" style="15" customWidth="1"/>
    <col min="5" max="5" width="8.69921875" style="15" customWidth="1"/>
    <col min="6" max="15" width="2.3984375" style="15" customWidth="1"/>
    <col min="16" max="16384" width="8.8984375" style="15"/>
  </cols>
  <sheetData>
    <row r="1" spans="1:15" ht="15" customHeight="1">
      <c r="A1" s="635" t="s">
        <v>82</v>
      </c>
      <c r="B1" s="633"/>
      <c r="C1" s="633"/>
      <c r="D1" s="633"/>
      <c r="E1" s="633"/>
      <c r="F1" s="633"/>
      <c r="G1" s="633"/>
      <c r="H1" s="633"/>
      <c r="I1" s="633"/>
      <c r="J1" s="633" t="s">
        <v>76</v>
      </c>
      <c r="K1" s="633"/>
      <c r="L1" s="633"/>
      <c r="M1" s="633"/>
      <c r="N1" s="633"/>
      <c r="O1" s="634"/>
    </row>
    <row r="2" spans="1:15" ht="15" customHeight="1">
      <c r="A2" s="646" t="s">
        <v>435</v>
      </c>
      <c r="B2" s="647"/>
      <c r="C2" s="647"/>
      <c r="D2" s="647"/>
      <c r="E2" s="647"/>
      <c r="F2" s="647"/>
      <c r="G2" s="647"/>
      <c r="H2" s="647"/>
      <c r="I2" s="647"/>
      <c r="J2" s="648" t="s">
        <v>392</v>
      </c>
      <c r="K2" s="648"/>
      <c r="L2" s="648"/>
      <c r="M2" s="648"/>
      <c r="N2" s="648"/>
      <c r="O2" s="649"/>
    </row>
    <row r="3" spans="1:15" ht="15" customHeight="1" thickBot="1">
      <c r="A3" s="153"/>
      <c r="B3" s="153"/>
      <c r="C3" s="153"/>
      <c r="D3" s="153"/>
      <c r="E3" s="153"/>
      <c r="F3" s="153"/>
      <c r="G3" s="153"/>
      <c r="H3" s="153"/>
      <c r="I3" s="153"/>
      <c r="J3" s="154"/>
      <c r="K3" s="154"/>
      <c r="L3" s="154"/>
      <c r="M3" s="154"/>
      <c r="N3" s="154"/>
      <c r="O3" s="154"/>
    </row>
    <row r="4" spans="1:15" ht="24.95" customHeight="1" thickBot="1">
      <c r="A4" s="148" t="s">
        <v>58</v>
      </c>
      <c r="B4" s="149"/>
      <c r="C4" s="150"/>
      <c r="D4" s="150"/>
      <c r="E4" s="641"/>
      <c r="F4" s="641"/>
      <c r="G4" s="641"/>
      <c r="H4" s="641"/>
      <c r="I4" s="641"/>
      <c r="J4" s="641"/>
      <c r="K4" s="641"/>
      <c r="L4" s="151"/>
      <c r="M4" s="151"/>
      <c r="N4" s="151"/>
      <c r="O4" s="152"/>
    </row>
    <row r="5" spans="1:15" ht="15" customHeight="1">
      <c r="A5" s="620" t="s">
        <v>57</v>
      </c>
      <c r="B5" s="642"/>
      <c r="C5" s="621"/>
      <c r="D5" s="631" t="str">
        <f>'List stavby'!B1</f>
        <v>Optimalizace traťového úseku Havířov (včetně) - zastávka Havířov střed (mimo)</v>
      </c>
      <c r="E5" s="617" t="s">
        <v>450</v>
      </c>
      <c r="F5" s="618"/>
      <c r="G5" s="618"/>
      <c r="H5" s="618"/>
      <c r="I5" s="618"/>
      <c r="J5" s="618"/>
      <c r="K5" s="618"/>
      <c r="L5" s="618"/>
      <c r="M5" s="618"/>
      <c r="N5" s="618"/>
      <c r="O5" s="619"/>
    </row>
    <row r="6" spans="1:15" ht="15" customHeight="1">
      <c r="A6" s="622"/>
      <c r="B6" s="643"/>
      <c r="C6" s="623"/>
      <c r="D6" s="632"/>
      <c r="E6" s="141" t="s">
        <v>362</v>
      </c>
      <c r="F6" s="22" t="s">
        <v>72</v>
      </c>
      <c r="G6" s="22" t="s">
        <v>36</v>
      </c>
      <c r="H6" s="22" t="s">
        <v>35</v>
      </c>
      <c r="I6" s="22" t="s">
        <v>55</v>
      </c>
      <c r="J6" s="22" t="s">
        <v>363</v>
      </c>
      <c r="K6" s="22"/>
      <c r="L6" s="22"/>
      <c r="M6" s="22"/>
      <c r="N6" s="22"/>
      <c r="O6" s="133"/>
    </row>
    <row r="7" spans="1:15" ht="15" customHeight="1">
      <c r="A7" s="602" t="s">
        <v>348</v>
      </c>
      <c r="B7" s="610"/>
      <c r="C7" s="603"/>
      <c r="D7" s="44" t="str">
        <f>'List stavby'!B4</f>
        <v>S621700033</v>
      </c>
      <c r="E7" s="141" t="s">
        <v>56</v>
      </c>
      <c r="F7" s="22" t="s">
        <v>219</v>
      </c>
      <c r="G7" s="22" t="s">
        <v>372</v>
      </c>
      <c r="H7" s="22" t="s">
        <v>73</v>
      </c>
      <c r="I7" s="22" t="s">
        <v>373</v>
      </c>
      <c r="J7" s="22" t="s">
        <v>36</v>
      </c>
      <c r="K7" s="22"/>
      <c r="L7" s="22"/>
      <c r="M7" s="22"/>
      <c r="N7" s="22"/>
      <c r="O7" s="133"/>
    </row>
    <row r="8" spans="1:15" ht="15" customHeight="1">
      <c r="A8" s="602" t="s">
        <v>54</v>
      </c>
      <c r="B8" s="610"/>
      <c r="C8" s="603"/>
      <c r="D8" s="44" t="str">
        <f>'List stavby'!B2</f>
        <v>DUSP</v>
      </c>
      <c r="E8" s="141" t="s">
        <v>53</v>
      </c>
      <c r="F8" s="22" t="s">
        <v>371</v>
      </c>
      <c r="G8" s="22" t="s">
        <v>218</v>
      </c>
      <c r="H8" s="22" t="s">
        <v>218</v>
      </c>
      <c r="I8" s="22" t="s">
        <v>374</v>
      </c>
      <c r="J8" s="22" t="s">
        <v>372</v>
      </c>
      <c r="K8" s="22"/>
      <c r="L8" s="22"/>
      <c r="M8" s="22"/>
      <c r="N8" s="22"/>
      <c r="O8" s="133"/>
    </row>
    <row r="9" spans="1:15" ht="15" customHeight="1" thickBot="1">
      <c r="A9" s="611" t="s">
        <v>10</v>
      </c>
      <c r="B9" s="640"/>
      <c r="C9" s="612"/>
      <c r="D9" s="134">
        <f>'List stavby'!B3</f>
        <v>44612</v>
      </c>
      <c r="E9" s="142" t="s">
        <v>52</v>
      </c>
      <c r="F9" s="135" t="s">
        <v>71</v>
      </c>
      <c r="G9" s="135" t="s">
        <v>71</v>
      </c>
      <c r="H9" s="135" t="s">
        <v>71</v>
      </c>
      <c r="I9" s="135" t="s">
        <v>71</v>
      </c>
      <c r="J9" s="135" t="s">
        <v>71</v>
      </c>
      <c r="K9" s="135"/>
      <c r="L9" s="135"/>
      <c r="M9" s="135"/>
      <c r="N9" s="135"/>
      <c r="O9" s="136"/>
    </row>
    <row r="10" spans="1:15" ht="15" customHeight="1" thickBot="1">
      <c r="A10" s="605"/>
      <c r="B10" s="605"/>
      <c r="C10" s="605"/>
      <c r="D10" s="605"/>
      <c r="E10" s="605"/>
      <c r="F10" s="605"/>
      <c r="G10" s="605"/>
      <c r="H10" s="605"/>
      <c r="I10" s="605"/>
      <c r="J10" s="605"/>
      <c r="K10" s="605"/>
      <c r="L10" s="605"/>
      <c r="M10" s="605"/>
      <c r="N10" s="605"/>
      <c r="O10" s="605"/>
    </row>
    <row r="11" spans="1:15" ht="24.95" customHeight="1" thickBot="1">
      <c r="A11" s="644" t="s">
        <v>51</v>
      </c>
      <c r="B11" s="645"/>
      <c r="C11" s="604" t="s">
        <v>50</v>
      </c>
      <c r="D11" s="605"/>
      <c r="E11" s="140"/>
      <c r="F11" s="604" t="s">
        <v>364</v>
      </c>
      <c r="G11" s="605"/>
      <c r="H11" s="605"/>
      <c r="I11" s="605"/>
      <c r="J11" s="605"/>
      <c r="K11" s="605"/>
      <c r="L11" s="605"/>
      <c r="M11" s="605"/>
      <c r="N11" s="605"/>
      <c r="O11" s="627"/>
    </row>
    <row r="12" spans="1:15" ht="15" customHeight="1">
      <c r="A12" s="650" t="s">
        <v>391</v>
      </c>
      <c r="B12" s="651"/>
      <c r="C12" s="654" t="s">
        <v>432</v>
      </c>
      <c r="D12" s="655"/>
      <c r="E12" s="656"/>
      <c r="F12" s="139" t="s">
        <v>0</v>
      </c>
      <c r="G12" s="139" t="s">
        <v>0</v>
      </c>
      <c r="H12" s="139" t="s">
        <v>34</v>
      </c>
      <c r="I12" s="139" t="s">
        <v>0</v>
      </c>
      <c r="J12" s="139" t="s">
        <v>0</v>
      </c>
      <c r="K12" s="139"/>
      <c r="L12" s="139"/>
      <c r="M12" s="139"/>
      <c r="N12" s="139"/>
      <c r="O12" s="139"/>
    </row>
    <row r="13" spans="1:15" ht="15" customHeight="1">
      <c r="A13" s="652" t="s">
        <v>395</v>
      </c>
      <c r="B13" s="653"/>
      <c r="C13" s="657" t="s">
        <v>433</v>
      </c>
      <c r="D13" s="658"/>
      <c r="E13" s="659"/>
      <c r="F13" s="21" t="s">
        <v>0</v>
      </c>
      <c r="G13" s="21" t="s">
        <v>34</v>
      </c>
      <c r="H13" s="21" t="s">
        <v>0</v>
      </c>
      <c r="I13" s="21" t="s">
        <v>34</v>
      </c>
      <c r="J13" s="21" t="s">
        <v>34</v>
      </c>
      <c r="K13" s="21"/>
      <c r="L13" s="21"/>
      <c r="M13" s="21"/>
      <c r="N13" s="21"/>
      <c r="O13" s="21"/>
    </row>
    <row r="14" spans="1:15" ht="15" customHeight="1">
      <c r="A14" s="652" t="s">
        <v>396</v>
      </c>
      <c r="B14" s="653"/>
      <c r="C14" s="657" t="s">
        <v>434</v>
      </c>
      <c r="D14" s="658"/>
      <c r="E14" s="659"/>
      <c r="F14" s="21" t="s">
        <v>34</v>
      </c>
      <c r="G14" s="21" t="s">
        <v>34</v>
      </c>
      <c r="H14" s="21" t="s">
        <v>34</v>
      </c>
      <c r="I14" s="21" t="s">
        <v>34</v>
      </c>
      <c r="J14" s="21" t="s">
        <v>34</v>
      </c>
      <c r="K14" s="21"/>
      <c r="L14" s="21"/>
      <c r="M14" s="21"/>
      <c r="N14" s="21"/>
      <c r="O14" s="21"/>
    </row>
    <row r="15" spans="1:15" ht="15" customHeight="1">
      <c r="A15" s="652" t="s">
        <v>413</v>
      </c>
      <c r="B15" s="653"/>
      <c r="C15" s="657" t="s">
        <v>414</v>
      </c>
      <c r="D15" s="658"/>
      <c r="E15" s="659"/>
      <c r="F15" s="21" t="s">
        <v>0</v>
      </c>
      <c r="G15" s="21" t="s">
        <v>34</v>
      </c>
      <c r="H15" s="21" t="s">
        <v>0</v>
      </c>
      <c r="I15" s="21" t="s">
        <v>34</v>
      </c>
      <c r="J15" s="21" t="s">
        <v>0</v>
      </c>
      <c r="K15" s="21"/>
      <c r="L15" s="21"/>
      <c r="M15" s="21"/>
      <c r="N15" s="21"/>
      <c r="O15" s="21"/>
    </row>
    <row r="16" spans="1:15" ht="15" customHeight="1">
      <c r="A16" s="129"/>
      <c r="B16" s="132"/>
      <c r="C16" s="43"/>
      <c r="D16" s="45"/>
      <c r="E16" s="130"/>
      <c r="F16" s="21"/>
      <c r="G16" s="21"/>
      <c r="H16" s="21"/>
      <c r="I16" s="21"/>
      <c r="J16" s="21"/>
      <c r="K16" s="21"/>
      <c r="L16" s="21"/>
      <c r="M16" s="21"/>
      <c r="N16" s="21"/>
      <c r="O16" s="21"/>
    </row>
    <row r="17" spans="1:15" ht="15" customHeight="1">
      <c r="A17" s="129"/>
      <c r="B17" s="132"/>
      <c r="C17" s="43"/>
      <c r="D17" s="45"/>
      <c r="E17" s="130"/>
      <c r="F17" s="21"/>
      <c r="G17" s="21"/>
      <c r="H17" s="21"/>
      <c r="I17" s="21"/>
      <c r="J17" s="21"/>
      <c r="K17" s="21"/>
      <c r="L17" s="21"/>
      <c r="M17" s="21"/>
      <c r="N17" s="21"/>
      <c r="O17" s="21"/>
    </row>
    <row r="18" spans="1:15" ht="15" customHeight="1">
      <c r="A18" s="129"/>
      <c r="B18" s="132"/>
      <c r="C18" s="43"/>
      <c r="D18" s="45"/>
      <c r="E18" s="130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5" customHeight="1">
      <c r="A19" s="128"/>
      <c r="B19" s="132"/>
      <c r="C19" s="609"/>
      <c r="D19" s="610"/>
      <c r="E19" s="130"/>
      <c r="F19" s="21"/>
      <c r="G19" s="21"/>
      <c r="H19" s="21"/>
      <c r="I19" s="21"/>
      <c r="J19" s="21"/>
      <c r="K19" s="21"/>
      <c r="L19" s="21"/>
      <c r="M19" s="21"/>
      <c r="N19" s="21"/>
      <c r="O19" s="21"/>
    </row>
    <row r="20" spans="1:15" ht="15" customHeight="1">
      <c r="A20" s="128"/>
      <c r="B20" s="132"/>
      <c r="C20" s="44"/>
      <c r="D20" s="46"/>
      <c r="E20" s="130"/>
      <c r="F20" s="21"/>
      <c r="G20" s="21"/>
      <c r="H20" s="21"/>
      <c r="I20" s="21"/>
      <c r="J20" s="21"/>
      <c r="K20" s="21"/>
      <c r="L20" s="21"/>
      <c r="M20" s="21"/>
      <c r="N20" s="21"/>
      <c r="O20" s="21"/>
    </row>
    <row r="21" spans="1:15" ht="15" customHeight="1">
      <c r="A21" s="128"/>
      <c r="B21" s="132"/>
      <c r="C21" s="44"/>
      <c r="D21" s="46"/>
      <c r="E21" s="130"/>
      <c r="F21" s="21"/>
      <c r="G21" s="21"/>
      <c r="H21" s="21"/>
      <c r="I21" s="21"/>
      <c r="J21" s="21"/>
      <c r="K21" s="21"/>
      <c r="L21" s="21"/>
      <c r="M21" s="21"/>
      <c r="N21" s="21"/>
      <c r="O21" s="21"/>
    </row>
    <row r="22" spans="1:15" ht="15" customHeight="1">
      <c r="A22" s="129"/>
      <c r="B22" s="132"/>
      <c r="C22" s="606"/>
      <c r="D22" s="607"/>
      <c r="E22" s="130"/>
      <c r="F22" s="21"/>
      <c r="G22" s="21"/>
      <c r="H22" s="21"/>
      <c r="I22" s="21"/>
      <c r="J22" s="21"/>
      <c r="K22" s="21"/>
      <c r="L22" s="21"/>
      <c r="M22" s="21"/>
      <c r="N22" s="21"/>
      <c r="O22" s="21"/>
    </row>
    <row r="23" spans="1:15" ht="15" customHeight="1">
      <c r="A23" s="128"/>
      <c r="B23" s="132"/>
      <c r="C23" s="609"/>
      <c r="D23" s="610"/>
      <c r="E23" s="130"/>
      <c r="F23" s="21"/>
      <c r="G23" s="21"/>
      <c r="H23" s="21"/>
      <c r="I23" s="21"/>
      <c r="J23" s="21"/>
      <c r="K23" s="21"/>
      <c r="L23" s="21"/>
      <c r="M23" s="21"/>
      <c r="N23" s="21"/>
      <c r="O23" s="21"/>
    </row>
    <row r="24" spans="1:15" ht="15" customHeight="1">
      <c r="A24" s="129"/>
      <c r="B24" s="132"/>
      <c r="C24" s="606"/>
      <c r="D24" s="607"/>
      <c r="E24" s="130"/>
      <c r="F24" s="21"/>
      <c r="G24" s="21"/>
      <c r="H24" s="21"/>
      <c r="I24" s="21"/>
      <c r="J24" s="21"/>
      <c r="K24" s="21"/>
      <c r="L24" s="21"/>
      <c r="M24" s="21"/>
      <c r="N24" s="21"/>
      <c r="O24" s="21"/>
    </row>
    <row r="25" spans="1:15" ht="15" customHeight="1">
      <c r="A25" s="128"/>
      <c r="B25" s="132"/>
      <c r="C25" s="609"/>
      <c r="D25" s="610"/>
      <c r="E25" s="130"/>
      <c r="F25" s="21"/>
      <c r="G25" s="21"/>
      <c r="H25" s="21"/>
      <c r="I25" s="21"/>
      <c r="J25" s="21"/>
      <c r="K25" s="21"/>
      <c r="L25" s="21"/>
      <c r="M25" s="21"/>
      <c r="N25" s="21"/>
      <c r="O25" s="21"/>
    </row>
    <row r="26" spans="1:15" ht="15" customHeight="1">
      <c r="A26" s="129"/>
      <c r="B26" s="132"/>
      <c r="C26" s="609"/>
      <c r="D26" s="610"/>
      <c r="E26" s="130"/>
      <c r="F26" s="21"/>
      <c r="G26" s="21"/>
      <c r="H26" s="21"/>
      <c r="I26" s="21"/>
      <c r="J26" s="21"/>
      <c r="K26" s="21"/>
      <c r="L26" s="21"/>
      <c r="M26" s="21"/>
      <c r="N26" s="21"/>
      <c r="O26" s="21"/>
    </row>
    <row r="27" spans="1:15" ht="15" customHeight="1">
      <c r="A27" s="129"/>
      <c r="B27" s="132"/>
      <c r="C27" s="606"/>
      <c r="D27" s="607"/>
      <c r="E27" s="130"/>
      <c r="F27" s="21"/>
      <c r="G27" s="21"/>
      <c r="H27" s="21"/>
      <c r="I27" s="21"/>
      <c r="J27" s="21"/>
      <c r="K27" s="21"/>
      <c r="L27" s="21"/>
      <c r="M27" s="21"/>
      <c r="N27" s="21"/>
      <c r="O27" s="21"/>
    </row>
    <row r="28" spans="1:15" ht="15" customHeight="1">
      <c r="A28" s="129"/>
      <c r="B28" s="132"/>
      <c r="C28" s="606"/>
      <c r="D28" s="607"/>
      <c r="E28" s="130"/>
      <c r="F28" s="21"/>
      <c r="G28" s="21"/>
      <c r="H28" s="21"/>
      <c r="I28" s="21"/>
      <c r="J28" s="21"/>
      <c r="K28" s="21"/>
      <c r="L28" s="21"/>
      <c r="M28" s="21"/>
      <c r="N28" s="21"/>
      <c r="O28" s="21"/>
    </row>
    <row r="29" spans="1:15" ht="15" customHeight="1">
      <c r="A29" s="129"/>
      <c r="B29" s="132"/>
      <c r="C29" s="606"/>
      <c r="D29" s="607"/>
      <c r="E29" s="130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>
      <c r="A30" s="129"/>
      <c r="B30" s="132"/>
      <c r="C30" s="606"/>
      <c r="D30" s="607"/>
      <c r="E30" s="130"/>
      <c r="F30" s="21"/>
      <c r="G30" s="21"/>
      <c r="H30" s="21"/>
      <c r="I30" s="21"/>
      <c r="J30" s="21"/>
      <c r="K30" s="21"/>
      <c r="L30" s="21"/>
      <c r="M30" s="21"/>
      <c r="N30" s="21"/>
      <c r="O30" s="21"/>
    </row>
    <row r="31" spans="1:15">
      <c r="A31" s="129"/>
      <c r="B31" s="132"/>
      <c r="C31" s="606"/>
      <c r="D31" s="607"/>
      <c r="E31" s="130"/>
      <c r="F31" s="21"/>
      <c r="G31" s="21"/>
      <c r="H31" s="21"/>
      <c r="I31" s="21"/>
      <c r="J31" s="21"/>
      <c r="K31" s="21"/>
      <c r="L31" s="21"/>
      <c r="M31" s="21"/>
      <c r="N31" s="21"/>
      <c r="O31" s="21"/>
    </row>
    <row r="32" spans="1:15">
      <c r="A32" s="129"/>
      <c r="B32" s="132"/>
      <c r="C32" s="606"/>
      <c r="D32" s="607"/>
      <c r="E32" s="130"/>
      <c r="F32" s="21"/>
      <c r="G32" s="21"/>
      <c r="H32" s="21"/>
      <c r="I32" s="21"/>
      <c r="J32" s="21"/>
      <c r="K32" s="21"/>
      <c r="L32" s="21"/>
      <c r="M32" s="21"/>
      <c r="N32" s="21"/>
      <c r="O32" s="21"/>
    </row>
    <row r="33" spans="1:15">
      <c r="A33" s="129"/>
      <c r="B33" s="132"/>
      <c r="C33" s="606"/>
      <c r="D33" s="607"/>
      <c r="E33" s="130"/>
      <c r="F33" s="21"/>
      <c r="G33" s="21"/>
      <c r="H33" s="21"/>
      <c r="I33" s="21"/>
      <c r="J33" s="21"/>
      <c r="K33" s="21"/>
      <c r="L33" s="21"/>
      <c r="M33" s="21"/>
      <c r="N33" s="21"/>
      <c r="O33" s="21"/>
    </row>
  </sheetData>
  <mergeCells count="36">
    <mergeCell ref="C19:D19"/>
    <mergeCell ref="C22:D22"/>
    <mergeCell ref="C23:D23"/>
    <mergeCell ref="C24:D24"/>
    <mergeCell ref="C33:D33"/>
    <mergeCell ref="C25:D25"/>
    <mergeCell ref="C26:D26"/>
    <mergeCell ref="C27:D27"/>
    <mergeCell ref="C28:D28"/>
    <mergeCell ref="C29:D29"/>
    <mergeCell ref="C30:D30"/>
    <mergeCell ref="C31:D31"/>
    <mergeCell ref="C32:D32"/>
    <mergeCell ref="A7:C7"/>
    <mergeCell ref="A8:C8"/>
    <mergeCell ref="A9:C9"/>
    <mergeCell ref="A10:O10"/>
    <mergeCell ref="A11:B11"/>
    <mergeCell ref="C11:D11"/>
    <mergeCell ref="F11:O11"/>
    <mergeCell ref="A12:B12"/>
    <mergeCell ref="A13:B13"/>
    <mergeCell ref="A14:B14"/>
    <mergeCell ref="A15:B15"/>
    <mergeCell ref="C12:E12"/>
    <mergeCell ref="C13:E13"/>
    <mergeCell ref="C14:E14"/>
    <mergeCell ref="C15:E15"/>
    <mergeCell ref="A5:C6"/>
    <mergeCell ref="D5:D6"/>
    <mergeCell ref="E5:O5"/>
    <mergeCell ref="A1:I1"/>
    <mergeCell ref="J1:O1"/>
    <mergeCell ref="A2:I2"/>
    <mergeCell ref="J2:O2"/>
    <mergeCell ref="E4:K4"/>
  </mergeCells>
  <dataValidations count="1">
    <dataValidation type="list" allowBlank="1" showInputMessage="1" showErrorMessage="1" sqref="E5:O5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88" fitToHeight="0" orientation="portrait" r:id="rId1"/>
  <headerFooter>
    <oddHeader>&amp;R</oddHeader>
  </headerFooter>
  <ignoredErrors>
    <ignoredError sqref="F6:O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19</vt:i4>
      </vt:variant>
    </vt:vector>
  </HeadingPairs>
  <TitlesOfParts>
    <vt:vector size="31" baseType="lpstr">
      <vt:lpstr>List stavby</vt:lpstr>
      <vt:lpstr>Projektový tým</vt:lpstr>
      <vt:lpstr>Rozpiska_celé stavby</vt:lpstr>
      <vt:lpstr>Rozpiska_základní</vt:lpstr>
      <vt:lpstr>Rozpiska_vložené přílohy</vt:lpstr>
      <vt:lpstr>Objektová skladba</vt:lpstr>
      <vt:lpstr>Seznam dokumentace stavby</vt:lpstr>
      <vt:lpstr>Seznam SO_XX-XX-XX</vt:lpstr>
      <vt:lpstr>Seznam podobjektů</vt:lpstr>
      <vt:lpstr>Seznam SO_XX-XX-XX_04</vt:lpstr>
      <vt:lpstr>Seznam SK_XX-XX-XX</vt:lpstr>
      <vt:lpstr>Dokumentace dle 499_2006</vt:lpstr>
      <vt:lpstr>'Dokumentace dle 499_2006'!_Hlk514684084</vt:lpstr>
      <vt:lpstr>'Dokumentace dle 499_2006'!_Hlk514758472</vt:lpstr>
      <vt:lpstr>'Dokumentace dle 499_2006'!_Hlk514826614</vt:lpstr>
      <vt:lpstr>'Dokumentace dle 499_2006'!_Hlk5216194</vt:lpstr>
      <vt:lpstr>castiD</vt:lpstr>
      <vt:lpstr>castiDJmena</vt:lpstr>
      <vt:lpstr>castiJmena</vt:lpstr>
      <vt:lpstr>castiSouhrn</vt:lpstr>
      <vt:lpstr>Rozpiska_základní!Extrakce</vt:lpstr>
      <vt:lpstr>Rozpiska_základní!Kriteria</vt:lpstr>
      <vt:lpstr>nazvyPriloh</vt:lpstr>
      <vt:lpstr>'List stavby'!Oblast_tisku</vt:lpstr>
      <vt:lpstr>'Objektová skladba'!Oblast_tisku</vt:lpstr>
      <vt:lpstr>'Rozpiska_celé stavby'!Oblast_tisku</vt:lpstr>
      <vt:lpstr>'Rozpiska_vložené přílohy'!Oblast_tisku</vt:lpstr>
      <vt:lpstr>Rozpiska_základní!Oblast_tisku</vt:lpstr>
      <vt:lpstr>'Seznam SO_XX-XX-XX'!Oblast_tisku</vt:lpstr>
      <vt:lpstr>poradCislaPriloh</vt:lpstr>
      <vt:lpstr>tymSpecialistu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Ing. arch. Petr Skoumal</cp:lastModifiedBy>
  <cp:lastPrinted>2020-10-08T10:03:14Z</cp:lastPrinted>
  <dcterms:created xsi:type="dcterms:W3CDTF">2019-01-18T06:44:24Z</dcterms:created>
  <dcterms:modified xsi:type="dcterms:W3CDTF">2023-12-19T08:02:25Z</dcterms:modified>
</cp:coreProperties>
</file>